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1"/>
  </bookViews>
  <sheets>
    <sheet name="Notice" sheetId="1" r:id="rId1"/>
    <sheet name="Conditions de date et d'emploi" sheetId="2" r:id="rId2"/>
    <sheet name="Saisie contrat par contrat" sheetId="3" r:id="rId3"/>
    <sheet name="Parametres" sheetId="4" state="hidden" r:id="rId4"/>
  </sheets>
  <definedNames>
    <definedName name="b_2009">'Parametres'!$M$16</definedName>
    <definedName name="Binf">'Parametres'!$M$14</definedName>
    <definedName name="Bsupp">'Parametres'!$M$15</definedName>
    <definedName name="Catégories">'Parametres'!$A$22:$A$24</definedName>
    <definedName name="ChoixGrades">'Parametres'!$A$14:$A$16</definedName>
    <definedName name="MotifRecrutement">'Parametres'!$A$1:$A$9</definedName>
    <definedName name="OuiNon">'Parametres'!$A$27:$A$29</definedName>
    <definedName name="tpstravail">'Parametres'!$A$14:$B$16</definedName>
    <definedName name="_xlnm.Print_Area" localSheetId="1">'Conditions de date et d''emploi'!$A$1:$C$17</definedName>
    <definedName name="_xlnm.Print_Area" localSheetId="0">'Notice'!$A$1:$B$70</definedName>
  </definedNames>
  <calcPr fullCalcOnLoad="1"/>
</workbook>
</file>

<file path=xl/comments2.xml><?xml version="1.0" encoding="utf-8"?>
<comments xmlns="http://schemas.openxmlformats.org/spreadsheetml/2006/main">
  <authors>
    <author>s.morando</author>
  </authors>
  <commentList>
    <comment ref="A17" authorId="0">
      <text>
        <r>
          <rPr>
            <sz val="8"/>
            <rFont val="Trebuchet MS"/>
            <family val="2"/>
          </rPr>
          <t xml:space="preserve">Si vous avez répondu </t>
        </r>
        <r>
          <rPr>
            <b/>
            <sz val="8"/>
            <rFont val="Trebuchet MS"/>
            <family val="2"/>
          </rPr>
          <t xml:space="preserve">OUI </t>
        </r>
        <r>
          <rPr>
            <sz val="8"/>
            <rFont val="Trebuchet MS"/>
            <family val="2"/>
          </rPr>
          <t xml:space="preserve">à toutes les questions soit 4 OUI, l'agent remplit les conditions de date et d'emploi, il conviendra ensuite de vérifier les conditions d'ancienneté dans l'onglet intitulé "saisie contrat par contrat".
 Si vous avez répondu </t>
        </r>
        <r>
          <rPr>
            <b/>
            <sz val="8"/>
            <rFont val="Trebuchet MS"/>
            <family val="2"/>
          </rPr>
          <t>NON</t>
        </r>
        <r>
          <rPr>
            <sz val="8"/>
            <rFont val="Trebuchet MS"/>
            <family val="2"/>
          </rPr>
          <t xml:space="preserve"> à l'une des questions, l'agent ne remplit pas les conditions d'accès à l'emploi titulaire et ne peut pas bénéficier du dispositif.</t>
        </r>
      </text>
    </comment>
  </commentList>
</comments>
</file>

<file path=xl/comments3.xml><?xml version="1.0" encoding="utf-8"?>
<comments xmlns="http://schemas.openxmlformats.org/spreadsheetml/2006/main">
  <authors>
    <author>Anne-Lise Bonhomme</author>
  </authors>
  <commentList>
    <comment ref="L13" authorId="0">
      <text>
        <r>
          <rPr>
            <sz val="9"/>
            <rFont val="Tahoma"/>
            <family val="2"/>
          </rPr>
          <t>Indiquer le temps de travail en heures prévu dans le contrat (ex : 17h30=17,5). Pour les agents à temps partiel : indiquer le temps de travail en heures après application du temps partiel</t>
        </r>
      </text>
    </comment>
    <comment ref="E13" authorId="0">
      <text>
        <r>
          <rPr>
            <sz val="8"/>
            <rFont val="Tahoma"/>
            <family val="2"/>
          </rPr>
          <t>Indiquer la date de début du contrat comme ci-après : JJ/MM/AAAA (ex : 01/01/2006)! Les périodes de contrats ne doivent pas se chevaucher.</t>
        </r>
      </text>
    </comment>
    <comment ref="G13" authorId="0">
      <text>
        <r>
          <rPr>
            <sz val="8"/>
            <rFont val="Tahoma"/>
            <family val="2"/>
          </rPr>
          <t xml:space="preserve">Indiquer la date de fin de contrat comme ci-après : JJ/MM/AAAA (ex : 01/01/2007). </t>
        </r>
        <r>
          <rPr>
            <b/>
            <sz val="8"/>
            <color indexed="10"/>
            <rFont val="Tahoma"/>
            <family val="2"/>
          </rPr>
          <t>Si le contrat se termine le 31 du mois, indiquer le 30.</t>
        </r>
      </text>
    </comment>
    <comment ref="J13" authorId="0">
      <text>
        <r>
          <rPr>
            <sz val="8"/>
            <rFont val="Tahoma"/>
            <family val="2"/>
          </rPr>
          <t>Indiquer le temps complet de référence pour ce grade (à l'aide du menu déroulant)</t>
        </r>
      </text>
    </comment>
  </commentList>
</comments>
</file>

<file path=xl/sharedStrings.xml><?xml version="1.0" encoding="utf-8"?>
<sst xmlns="http://schemas.openxmlformats.org/spreadsheetml/2006/main" count="209" uniqueCount="196">
  <si>
    <t>temps de W ref</t>
  </si>
  <si>
    <t>% tps de travail</t>
  </si>
  <si>
    <t>Tous grades 35h</t>
  </si>
  <si>
    <t>Professeurs enseignement artistique 16h</t>
  </si>
  <si>
    <t>Assistants 20h</t>
  </si>
  <si>
    <t>Catégories</t>
  </si>
  <si>
    <t>A</t>
  </si>
  <si>
    <t>B</t>
  </si>
  <si>
    <t>C</t>
  </si>
  <si>
    <t>borne inférieure</t>
  </si>
  <si>
    <t>borne supp</t>
  </si>
  <si>
    <t>Date de début  retenue</t>
  </si>
  <si>
    <t>Date de fin retenue</t>
  </si>
  <si>
    <t>borne inf retenue</t>
  </si>
  <si>
    <t>borne2009</t>
  </si>
  <si>
    <t>total retenu :</t>
  </si>
  <si>
    <t>Dispositif de titularisation : loi du 12 mars 2012
Détermination de l'éligibilité au dispositif</t>
  </si>
  <si>
    <t>temps de travail en mois et jours</t>
  </si>
  <si>
    <t>Borne supp retenue</t>
  </si>
  <si>
    <t>éligible : votre agent est éligible au dispositif au 31/03/2011</t>
  </si>
  <si>
    <t>Notice explicative</t>
  </si>
  <si>
    <t>Onglet 1 : Notice</t>
  </si>
  <si>
    <t>A chaque nouveau contrat, il convient de remplir une nouvelle ligne.</t>
  </si>
  <si>
    <t>Indiquer le motif de recrutement (ex : art 3 al 6)</t>
  </si>
  <si>
    <t>Indiquer la date de début du contrat selon le format suivant : JJ/MM/AAAA</t>
  </si>
  <si>
    <t>Indiquer la date de fin de contrat selon le format suivant : JJ/MM/AAAA</t>
  </si>
  <si>
    <t>Précision : le calcul est effectué au "trentième" c'est-à-dire que 1 mois = 30 jours</t>
  </si>
  <si>
    <t>* pour tous les grades : le temps complet est égal à 35 heures</t>
  </si>
  <si>
    <t>* pour les professeurs d'enseignement artistique : le temps complet est égal à 16 heures</t>
  </si>
  <si>
    <t>* pour les assistants d'enseignement artistique : le temps complet est égal à 20 heures</t>
  </si>
  <si>
    <t>Indiquer le temps de travail hebdomadaire prévu au contrat (en heures).</t>
  </si>
  <si>
    <t>Le grade de l'agent sert à déterminer le temps de travail de référence de l'agent sur une base à temps complet.</t>
  </si>
  <si>
    <t>2) si l'agent est en CDD au 31/03/2011, il remplit les conditions de l'article 14, cependant il convient de vérifier également les conditions d'ancienneté prévues à l'article 15 de la loi du 12 mars 2012.</t>
  </si>
  <si>
    <t>A l'aide du menu déroulant indiquer la catégorie hiérarchique en fonction du grade de référence indiqué au contrat</t>
  </si>
  <si>
    <t xml:space="preserve"> Le logiciel retiendra comme date de début le 31/03/2005 si le début du contrat est antérieur à cette date, il convient donc de saisir la date réelle de début du contrat</t>
  </si>
  <si>
    <t>Total des mois en ETP du 31/03/2007 au 31/03/2011</t>
  </si>
  <si>
    <t>Mois</t>
  </si>
  <si>
    <t>Total en Mois</t>
  </si>
  <si>
    <t>Années</t>
  </si>
  <si>
    <t>Jours</t>
  </si>
  <si>
    <t>Total des mois en ETP sur la totalité des contrats</t>
  </si>
  <si>
    <t xml:space="preserve">  -</t>
  </si>
  <si>
    <t>Total des mois en ETP du 31/03/2005 au 31/03/2007</t>
  </si>
  <si>
    <t>Autres (sont exclus les contrats conclus sur le fondement des articles 47 et 110 de la loi du 26 janvier 1984 et les services accomplis dans les fonctions de collaborateurs de groupes d'élus)</t>
  </si>
  <si>
    <t>Onglet 2 : Conditions de date et d'emploi</t>
  </si>
  <si>
    <t>Art. 3 al. 1 : remplacement d'un fonctionnaire momentanément indisponible</t>
  </si>
  <si>
    <t>Art. 3 al. 1 : vacance temporaire d'emploi</t>
  </si>
  <si>
    <t>Art. 3 al. 4 : absence de cadres d'emplois</t>
  </si>
  <si>
    <t>Art. 3 al. 5 : emploi de catégorie A lorsque la nature des fonctions ou les besoins du service le justifient</t>
  </si>
  <si>
    <t>Art. 3 al. 6 : dans les communes de moins de 1000 habitants, emploi permanent dont la durée hebdomadaire n'excède pas 17h30</t>
  </si>
  <si>
    <t>Art. 3 al. 6 : dans les communes de moins de 1000 habitants, emploi de secrétaire de mairie</t>
  </si>
  <si>
    <t>Art. 3 al. 6 : dans les communes de moins de 2000 habitants, lorsque la création ou la suppression de l'emploi dépend de la décision d'une autorité qui s'impose à la collectivité en matière de création, de changement de périmètre ou de suppression d'un service public</t>
  </si>
  <si>
    <t>Ce tableau permet de vérifier si vos agents, individuellement, remplissent les conditions de date et d'emploi pour accéder à l'emploi titulaire, définies à l'article 14 de la loi du 12 mars 2012.</t>
  </si>
  <si>
    <t xml:space="preserve">NOM : </t>
  </si>
  <si>
    <t xml:space="preserve">Prénom : </t>
  </si>
  <si>
    <t>Date de naissance :</t>
  </si>
  <si>
    <t>Grade :</t>
  </si>
  <si>
    <t>Si autre, préciser :</t>
  </si>
  <si>
    <r>
      <t xml:space="preserve">Toutes les conditions doivent être remplies </t>
    </r>
    <r>
      <rPr>
        <b/>
        <sz val="10"/>
        <rFont val="Trebuchet MS"/>
        <family val="2"/>
      </rPr>
      <t>au 31 mars 2011.</t>
    </r>
  </si>
  <si>
    <r>
      <rPr>
        <sz val="10"/>
        <rFont val="Trebuchet MS"/>
        <family val="2"/>
      </rPr>
      <t xml:space="preserve">* </t>
    </r>
    <r>
      <rPr>
        <b/>
        <sz val="10"/>
        <rFont val="Trebuchet MS"/>
        <family val="2"/>
      </rPr>
      <t xml:space="preserve">Si vous avez répondu "OUI" </t>
    </r>
    <r>
      <rPr>
        <b/>
        <u val="single"/>
        <sz val="10"/>
        <rFont val="Trebuchet MS"/>
        <family val="2"/>
      </rPr>
      <t>à toutes les questions</t>
    </r>
    <r>
      <rPr>
        <sz val="10"/>
        <rFont val="Trebuchet MS"/>
        <family val="2"/>
      </rPr>
      <t xml:space="preserve"> : l'agent remplit les conditions de date et d'emploi de l'article 14. </t>
    </r>
  </si>
  <si>
    <r>
      <t>2 hypothèses sont possibles</t>
    </r>
    <r>
      <rPr>
        <sz val="10"/>
        <rFont val="Trebuchet MS"/>
        <family val="2"/>
      </rPr>
      <t xml:space="preserve"> :</t>
    </r>
  </si>
  <si>
    <r>
      <t xml:space="preserve">1) si l'agent est en CDI au 31/03/2011 ou a bénéficié de la transformation de son CDD en CDI  au 12 mars 2012 (art 21 de la loi du 12 mars 2012) , il remplit les conditions d'accès à l'emploi titulaire et pourra accéder aux sélections professionnelles sans autre conditions d'ancienneté.
</t>
    </r>
    <r>
      <rPr>
        <u val="single"/>
        <sz val="10"/>
        <rFont val="Trebuchet MS"/>
        <family val="2"/>
      </rPr>
      <t>La saisie du tableau pour cet agent est alors terminée</t>
    </r>
    <r>
      <rPr>
        <sz val="10"/>
        <rFont val="Trebuchet MS"/>
        <family val="2"/>
      </rPr>
      <t xml:space="preserve">. </t>
    </r>
  </si>
  <si>
    <r>
      <t xml:space="preserve">* </t>
    </r>
    <r>
      <rPr>
        <b/>
        <sz val="10"/>
        <rFont val="Trebuchet MS"/>
        <family val="2"/>
      </rPr>
      <t xml:space="preserve">Si vous avez répondu "NON" </t>
    </r>
    <r>
      <rPr>
        <b/>
        <u val="single"/>
        <sz val="10"/>
        <rFont val="Trebuchet MS"/>
        <family val="2"/>
      </rPr>
      <t>à l'une des questions</t>
    </r>
    <r>
      <rPr>
        <b/>
        <sz val="10"/>
        <rFont val="Trebuchet MS"/>
        <family val="2"/>
      </rPr>
      <t xml:space="preserve"> : </t>
    </r>
    <r>
      <rPr>
        <sz val="10"/>
        <rFont val="Trebuchet MS"/>
        <family val="2"/>
      </rPr>
      <t>l'agent ne remplit pas les conditions fixées à l'article 14 : 
Il ne pourra pas se présenter aux sélections professionnelles et ne pourra pas bénéficier ni d'une titularisation, ni d'une titularisation ultérieure.</t>
    </r>
  </si>
  <si>
    <r>
      <t>Colonne A</t>
    </r>
    <r>
      <rPr>
        <b/>
        <sz val="10"/>
        <rFont val="Trebuchet MS"/>
        <family val="2"/>
      </rPr>
      <t xml:space="preserve"> :</t>
    </r>
    <r>
      <rPr>
        <sz val="10"/>
        <rFont val="Trebuchet MS"/>
        <family val="2"/>
      </rPr>
      <t xml:space="preserve"> un contrat correspond à une ligne du tableau.</t>
    </r>
  </si>
  <si>
    <r>
      <t>Colonne B</t>
    </r>
    <r>
      <rPr>
        <b/>
        <sz val="10"/>
        <rFont val="Trebuchet MS"/>
        <family val="2"/>
      </rPr>
      <t xml:space="preserve"> :</t>
    </r>
    <r>
      <rPr>
        <sz val="10"/>
        <rFont val="Trebuchet MS"/>
        <family val="2"/>
      </rPr>
      <t xml:space="preserve"> motif de recrutement</t>
    </r>
  </si>
  <si>
    <r>
      <t>Colonne C</t>
    </r>
    <r>
      <rPr>
        <sz val="10"/>
        <rFont val="Trebuchet MS"/>
        <family val="2"/>
      </rPr>
      <t xml:space="preserve"> : catégorie hiérarchique</t>
    </r>
  </si>
  <si>
    <r>
      <t xml:space="preserve">remarque </t>
    </r>
    <r>
      <rPr>
        <sz val="10"/>
        <rFont val="Trebuchet MS"/>
        <family val="2"/>
      </rPr>
      <t>: la condition d'ancienneté s'apprécie entre le 31/03/2005 et le 31/03/2011</t>
    </r>
  </si>
  <si>
    <r>
      <t>Attention :</t>
    </r>
    <r>
      <rPr>
        <sz val="10"/>
        <color indexed="10"/>
        <rFont val="Trebuchet MS"/>
        <family val="2"/>
      </rPr>
      <t xml:space="preserve"> pour une fin de contrat au 31 du mois, indiquer "30" au lieu de "31" en raison du calcul au trentième</t>
    </r>
  </si>
  <si>
    <r>
      <t xml:space="preserve">ex </t>
    </r>
    <r>
      <rPr>
        <sz val="10"/>
        <rFont val="Trebuchet MS"/>
        <family val="2"/>
      </rPr>
      <t>: pour une fin de contrat au 31/05/2008, il convient de remplir comme fin de contrat le 30/05/2008.</t>
    </r>
  </si>
  <si>
    <r>
      <t xml:space="preserve">Cette colonne vous indique le nombre de mois accomplis en ETP durant la période </t>
    </r>
    <r>
      <rPr>
        <b/>
        <sz val="10"/>
        <rFont val="Trebuchet MS"/>
        <family val="2"/>
      </rPr>
      <t>(le calcul est automatique)</t>
    </r>
  </si>
  <si>
    <r>
      <t xml:space="preserve">Cette colonne vous indique le nombre de mois effectués en ETP depuis le 31/03/2007 durant la période </t>
    </r>
    <r>
      <rPr>
        <b/>
        <sz val="10"/>
        <rFont val="Trebuchet MS"/>
        <family val="2"/>
      </rPr>
      <t>(le calcul est automatique)</t>
    </r>
  </si>
  <si>
    <r>
      <t>RESULTATS</t>
    </r>
    <r>
      <rPr>
        <b/>
        <sz val="10"/>
        <rFont val="Trebuchet MS"/>
        <family val="2"/>
      </rPr>
      <t xml:space="preserve"> : </t>
    </r>
  </si>
  <si>
    <t>Fonctions exercées :</t>
  </si>
  <si>
    <t>ATTACHE</t>
  </si>
  <si>
    <t>REDACTEUR PPAL DE 2ème CL</t>
  </si>
  <si>
    <t>REDACTEUR</t>
  </si>
  <si>
    <t>ADJOINT ADMINISTRATIF DE 1ère CL</t>
  </si>
  <si>
    <t>ADJOINT ADMINISTRATIF DE 2ème CL</t>
  </si>
  <si>
    <t>INGENIEUR</t>
  </si>
  <si>
    <t>TECHNICIEN PRINCIPAL DE 2ème CL</t>
  </si>
  <si>
    <t>TECHNICIEN</t>
  </si>
  <si>
    <t>AGENT DE MAÎTRISE</t>
  </si>
  <si>
    <t>ADJOINT TECHNIQUE DE 1ère CL</t>
  </si>
  <si>
    <t>ADJOINT TECHNIQUE DE 2ème CL</t>
  </si>
  <si>
    <t>ANIMATEUR PPAL DE 2ème CL</t>
  </si>
  <si>
    <t>ANIMATEUR</t>
  </si>
  <si>
    <t>ADJOINT D'ANIMATION DE 1ère CL</t>
  </si>
  <si>
    <t>ADJOINT D'ANIMATION DE 2ème CL</t>
  </si>
  <si>
    <t>SAGE-FEMME DE CLASSE NORMALE</t>
  </si>
  <si>
    <t>CADRE TERRITORIAL DE SANTE</t>
  </si>
  <si>
    <t>PUERICULTRICE CADRE DE SANTE</t>
  </si>
  <si>
    <t>PSYCHOLOGUE DE CLASSE NORMALE</t>
  </si>
  <si>
    <t>PUERICULTRICE DE CLASSE NORMALE</t>
  </si>
  <si>
    <t>INFIRMIER DE CLASSE NORMALE</t>
  </si>
  <si>
    <t>REEDUCATEUR DE CLASSE NORMALE</t>
  </si>
  <si>
    <t>AUXILIAIRE DE PUERICULTURE DE 1ère CLASSE</t>
  </si>
  <si>
    <t xml:space="preserve">AUXILIAIRE DE SOINS DE 1ère CL </t>
  </si>
  <si>
    <t>ASSISTANT MEDICO-TECHNIQUE DE CLASSE NORMALE</t>
  </si>
  <si>
    <t>CONSEILLER SOCIO-EDUCATIF</t>
  </si>
  <si>
    <t>MONITEUR-EDUCATEUR</t>
  </si>
  <si>
    <t>EDUCATEUR DE JEUNES ENFANTS</t>
  </si>
  <si>
    <t>ASSISTANT SOCIO-EDUCATIF</t>
  </si>
  <si>
    <t>ATSEM DE 1ère CL</t>
  </si>
  <si>
    <t>AGENT SOCIAL DE 1ère CL</t>
  </si>
  <si>
    <t>AGENT SOCIAL DE 2ème CL</t>
  </si>
  <si>
    <t>CONSEILLER APS</t>
  </si>
  <si>
    <t>EDUCATEUR APS PPAL DE 2ème CL</t>
  </si>
  <si>
    <t>EDUCATEUR APS</t>
  </si>
  <si>
    <t>OPERATEUR DES APS</t>
  </si>
  <si>
    <t>ADJOINT TECHNIQUE DE 1ère CL DES ETS D'ENSEIGNEMENT</t>
  </si>
  <si>
    <t>ADJOINT TECHNIQUE DE 2ème CL DES ETS D'ENSEIGNEMENT</t>
  </si>
  <si>
    <t>PROFESSEUR D'ENSEIGNEMENT ARTISTIQUE</t>
  </si>
  <si>
    <t>ATTACHE DE CONSERVATION DU PATRIMOINE</t>
  </si>
  <si>
    <t>BIBLIOTHECAIRE</t>
  </si>
  <si>
    <t xml:space="preserve">ASSISTANT DE CONSERV. DU PAT ET DES BIB. </t>
  </si>
  <si>
    <t>ASSISTANT DE CONSERV. DU PAT ET DES BIB. PPAL DE 2ème CL</t>
  </si>
  <si>
    <t>ASS. D'ENSEIGNEMENT ARTISTIQUE PPAL DE 2ème CL</t>
  </si>
  <si>
    <t>ASSISTANT D'ENSEIGNEMENT ARTISTIQUE</t>
  </si>
  <si>
    <t>ADJOINT DU PATRIMOINE DE 1ère CL</t>
  </si>
  <si>
    <t>ADJOINT DU PATRIMOINE DE 2ème CL</t>
  </si>
  <si>
    <t>SAPEUR DE 1ERE CLASSE</t>
  </si>
  <si>
    <t>SERGENT</t>
  </si>
  <si>
    <t>INFIRMIER SAPEUR POMPIER</t>
  </si>
  <si>
    <t>LIEUTENANT DE 2ème CL</t>
  </si>
  <si>
    <t>LIEUTENANT DE 1ère CL</t>
  </si>
  <si>
    <t>INFIRMIER D'ENCADREMENT</t>
  </si>
  <si>
    <t>CAPITAINE</t>
  </si>
  <si>
    <t>AUTRE</t>
  </si>
  <si>
    <t>GRADE (titularisation)</t>
  </si>
  <si>
    <r>
      <t>L'agent est-il agent contractuel de droit public ?</t>
    </r>
    <r>
      <rPr>
        <sz val="10"/>
        <rFont val="Trebuchet MS"/>
        <family val="2"/>
      </rPr>
      <t xml:space="preserve"> (exclusion des contrats de droit privé (apprenti, CAE…)</t>
    </r>
  </si>
  <si>
    <r>
      <t>L'agent est-il en fonction ou en congé au 31 mars 2011 dans la collectivité ?</t>
    </r>
    <r>
      <rPr>
        <sz val="10"/>
        <rFont val="Trebuchet MS"/>
        <family val="2"/>
      </rPr>
      <t xml:space="preserve">
</t>
    </r>
    <r>
      <rPr>
        <i/>
        <sz val="10"/>
        <rFont val="Trebuchet MS"/>
        <family val="2"/>
      </rPr>
      <t>- les agents dont le contrat a pris fin entre le 1er janvier et le 31 mars 2011 sont éligibles ;
- les agents licenciés pour insuffisance professionnelle ou faute disciplinaire après le 31 décembre 2010 sont exclus.</t>
    </r>
  </si>
  <si>
    <t>N°</t>
  </si>
  <si>
    <r>
      <rPr>
        <b/>
        <sz val="10"/>
        <rFont val="Trebuchet MS"/>
        <family val="2"/>
      </rPr>
      <t xml:space="preserve">* </t>
    </r>
    <r>
      <rPr>
        <sz val="10"/>
        <rFont val="Trebuchet MS"/>
        <family val="2"/>
      </rPr>
      <t>Si la mention</t>
    </r>
    <r>
      <rPr>
        <sz val="10"/>
        <color indexed="17"/>
        <rFont val="Trebuchet MS"/>
        <family val="2"/>
      </rPr>
      <t xml:space="preserve"> </t>
    </r>
    <r>
      <rPr>
        <b/>
        <sz val="10"/>
        <color indexed="17"/>
        <rFont val="Trebuchet MS"/>
        <family val="2"/>
      </rPr>
      <t>"éligible"</t>
    </r>
    <r>
      <rPr>
        <sz val="10"/>
        <rFont val="Trebuchet MS"/>
        <family val="2"/>
      </rPr>
      <t xml:space="preserve"> apparait, l'agent remplit les conditions d'accès à l'emploi titulaire et pourra se présenter aux sélections professionnelles.</t>
    </r>
  </si>
  <si>
    <r>
      <rPr>
        <b/>
        <sz val="10"/>
        <rFont val="Trebuchet MS"/>
        <family val="2"/>
      </rPr>
      <t>*</t>
    </r>
    <r>
      <rPr>
        <sz val="10"/>
        <rFont val="Trebuchet MS"/>
        <family val="2"/>
      </rPr>
      <t xml:space="preserve"> Si la mention </t>
    </r>
    <r>
      <rPr>
        <b/>
        <sz val="10"/>
        <color indexed="53"/>
        <rFont val="Trebuchet MS"/>
        <family val="2"/>
      </rPr>
      <t>"titularisation ultérieure"</t>
    </r>
    <r>
      <rPr>
        <sz val="10"/>
        <color indexed="10"/>
        <rFont val="Trebuchet MS"/>
        <family val="2"/>
      </rPr>
      <t xml:space="preserve"> </t>
    </r>
    <r>
      <rPr>
        <sz val="10"/>
        <rFont val="Trebuchet MS"/>
        <family val="2"/>
      </rPr>
      <t>apparait l'agent ne remplit pas les conditions d'ancienneté au 31/03/2011 mais pourra se présenter aux sélections professionnelles s'il justifie de 4 années en ETP à la date de clôture des inscriptions aux sélections ( 2 des 4 années exigées ayant été accomplies entre le 31/03/2007 et le 31/03/2011).</t>
    </r>
  </si>
  <si>
    <r>
      <rPr>
        <b/>
        <sz val="10"/>
        <rFont val="Trebuchet MS"/>
        <family val="2"/>
      </rPr>
      <t>*</t>
    </r>
    <r>
      <rPr>
        <sz val="10"/>
        <rFont val="Trebuchet MS"/>
        <family val="2"/>
      </rPr>
      <t xml:space="preserve"> Si la mention </t>
    </r>
    <r>
      <rPr>
        <b/>
        <sz val="10"/>
        <color indexed="10"/>
        <rFont val="Trebuchet MS"/>
        <family val="2"/>
      </rPr>
      <t>"non éligible"</t>
    </r>
    <r>
      <rPr>
        <sz val="10"/>
        <rFont val="Trebuchet MS"/>
        <family val="2"/>
      </rPr>
      <t xml:space="preserve"> apparait, l'agent ne remplit pas les conditions d'ancienneté pour accéder à l'emploi titulaire et ne pourra pas bénéficier d'une titularisation selon le dispositif prévu  par la loi du 12 mars 2012.</t>
    </r>
  </si>
  <si>
    <t>Indiquer le grade de référence de l'agent mentionné au contrat.</t>
  </si>
  <si>
    <t>Pour votre information</t>
  </si>
  <si>
    <t>ans</t>
  </si>
  <si>
    <t>mois</t>
  </si>
  <si>
    <t>jours</t>
  </si>
  <si>
    <r>
      <t xml:space="preserve">Reprise totale après équivalence </t>
    </r>
    <r>
      <rPr>
        <sz val="8"/>
        <rFont val="Trebuchet MS"/>
        <family val="2"/>
      </rPr>
      <t>(en année(s))</t>
    </r>
  </si>
  <si>
    <t>L'agent remplit-il les conditions pour une titularisation ?</t>
  </si>
  <si>
    <t>Temps non complet           &lt; 17 h 30</t>
  </si>
  <si>
    <t>Catégorie hiérarchqiue</t>
  </si>
  <si>
    <t>Durée du contrat en mois</t>
  </si>
  <si>
    <t>Temps de travail prévu au contrat*</t>
  </si>
  <si>
    <t>Coef</t>
  </si>
  <si>
    <t>Nbre de mois contrat en ETP</t>
  </si>
  <si>
    <t>Mois depuis 31/03/2007</t>
  </si>
  <si>
    <r>
      <rPr>
        <b/>
        <u val="single"/>
        <sz val="10"/>
        <rFont val="Trebuchet MS"/>
        <family val="2"/>
      </rPr>
      <t>RESULTAT</t>
    </r>
    <r>
      <rPr>
        <b/>
        <sz val="10"/>
        <rFont val="Trebuchet MS"/>
        <family val="2"/>
      </rPr>
      <t xml:space="preserve"> :</t>
    </r>
  </si>
  <si>
    <t xml:space="preserve">Merci de compléter les parties en blanc du tableau ci-dessous </t>
  </si>
  <si>
    <t>Oui</t>
  </si>
  <si>
    <t>Non</t>
  </si>
  <si>
    <r>
      <rPr>
        <u val="single"/>
        <sz val="10"/>
        <rFont val="Trebuchet MS"/>
        <family val="2"/>
      </rPr>
      <t>Total repris</t>
    </r>
    <r>
      <rPr>
        <sz val="10"/>
        <rFont val="Trebuchet MS"/>
        <family val="2"/>
      </rPr>
      <t xml:space="preserve"> :</t>
    </r>
  </si>
  <si>
    <t>Temps complet ou temps partiel</t>
  </si>
  <si>
    <t>Temps non complet       
&gt;= 17 h 30</t>
  </si>
  <si>
    <t>entre 31/03/2005 et le 30/03/2007</t>
  </si>
  <si>
    <t>entre 31/03/2007 et le 30/03/2011</t>
  </si>
  <si>
    <t xml:space="preserve">Agent reconnu handicapé </t>
  </si>
  <si>
    <t>Agent reconnu handi.</t>
  </si>
  <si>
    <t>Temps de travail de référence lié au grade</t>
  </si>
  <si>
    <t>Grade de référence</t>
  </si>
  <si>
    <r>
      <t>Colonne E</t>
    </r>
    <r>
      <rPr>
        <b/>
        <sz val="10"/>
        <rFont val="Trebuchet MS"/>
        <family val="2"/>
      </rPr>
      <t xml:space="preserve"> </t>
    </r>
    <r>
      <rPr>
        <sz val="10"/>
        <rFont val="Trebuchet MS"/>
        <family val="2"/>
      </rPr>
      <t xml:space="preserve">: date de début du contrat </t>
    </r>
  </si>
  <si>
    <t>Indiquer le grade de référence de l'agent permettant d'identifier le temps de travail à temps complet correspondant au grade.</t>
  </si>
  <si>
    <r>
      <t>Colonne G</t>
    </r>
    <r>
      <rPr>
        <b/>
        <sz val="10"/>
        <rFont val="Trebuchet MS"/>
        <family val="2"/>
      </rPr>
      <t xml:space="preserve"> </t>
    </r>
    <r>
      <rPr>
        <sz val="10"/>
        <rFont val="Trebuchet MS"/>
        <family val="2"/>
      </rPr>
      <t>: date de fin de contrat</t>
    </r>
  </si>
  <si>
    <r>
      <t>Colonne J</t>
    </r>
    <r>
      <rPr>
        <b/>
        <sz val="10"/>
        <rFont val="Trebuchet MS"/>
        <family val="2"/>
      </rPr>
      <t xml:space="preserve"> : </t>
    </r>
    <r>
      <rPr>
        <sz val="10"/>
        <rFont val="Trebuchet MS"/>
        <family val="2"/>
      </rPr>
      <t>temps de travail de référence lié au grade</t>
    </r>
  </si>
  <si>
    <r>
      <t>Colonne L</t>
    </r>
    <r>
      <rPr>
        <b/>
        <sz val="10"/>
        <color indexed="48"/>
        <rFont val="Trebuchet MS"/>
        <family val="2"/>
      </rPr>
      <t xml:space="preserve"> </t>
    </r>
    <r>
      <rPr>
        <b/>
        <sz val="10"/>
        <rFont val="Trebuchet MS"/>
        <family val="2"/>
      </rPr>
      <t>:</t>
    </r>
    <r>
      <rPr>
        <sz val="10"/>
        <rFont val="Trebuchet MS"/>
        <family val="2"/>
      </rPr>
      <t xml:space="preserve"> temps de travail prévu au contrat</t>
    </r>
  </si>
  <si>
    <r>
      <t>Colonne</t>
    </r>
    <r>
      <rPr>
        <b/>
        <u val="single"/>
        <sz val="10"/>
        <color indexed="48"/>
        <rFont val="Trebuchet MS"/>
        <family val="2"/>
      </rPr>
      <t xml:space="preserve"> </t>
    </r>
    <r>
      <rPr>
        <b/>
        <u val="single"/>
        <sz val="10"/>
        <rFont val="Trebuchet MS"/>
        <family val="2"/>
      </rPr>
      <t>O</t>
    </r>
    <r>
      <rPr>
        <b/>
        <sz val="10"/>
        <rFont val="Trebuchet MS"/>
        <family val="2"/>
      </rPr>
      <t xml:space="preserve"> :</t>
    </r>
    <r>
      <rPr>
        <sz val="10"/>
        <rFont val="Trebuchet MS"/>
        <family val="2"/>
      </rPr>
      <t xml:space="preserve"> nombre de mois en Equivalent Temps Plein (ETP)</t>
    </r>
  </si>
  <si>
    <r>
      <t xml:space="preserve">Date de début </t>
    </r>
    <r>
      <rPr>
        <b/>
        <sz val="6"/>
        <rFont val="Trebuchet MS"/>
        <family val="2"/>
      </rPr>
      <t>(</t>
    </r>
    <r>
      <rPr>
        <b/>
        <sz val="6"/>
        <color indexed="10"/>
        <rFont val="Trebuchet MS"/>
        <family val="2"/>
      </rPr>
      <t>cf. commentaire</t>
    </r>
    <r>
      <rPr>
        <b/>
        <sz val="6"/>
        <rFont val="Trebuchet MS"/>
        <family val="2"/>
      </rPr>
      <t>)</t>
    </r>
  </si>
  <si>
    <r>
      <t xml:space="preserve">Date de fin </t>
    </r>
    <r>
      <rPr>
        <b/>
        <sz val="6"/>
        <rFont val="Trebuchet MS"/>
        <family val="2"/>
      </rPr>
      <t>(</t>
    </r>
    <r>
      <rPr>
        <b/>
        <sz val="6"/>
        <color indexed="10"/>
        <rFont val="Trebuchet MS"/>
        <family val="2"/>
      </rPr>
      <t>cf. commentaire</t>
    </r>
    <r>
      <rPr>
        <b/>
        <sz val="6"/>
        <rFont val="Trebuchet MS"/>
        <family val="2"/>
      </rPr>
      <t>)</t>
    </r>
  </si>
  <si>
    <t>Onglet 3 : Saisie contrat par contrat / Etat de services</t>
  </si>
  <si>
    <r>
      <rPr>
        <i/>
        <u val="single"/>
        <sz val="10"/>
        <rFont val="Trebuchet MS"/>
        <family val="2"/>
      </rPr>
      <t>Nota bene</t>
    </r>
    <r>
      <rPr>
        <i/>
        <sz val="10"/>
        <rFont val="Trebuchet MS"/>
        <family val="2"/>
      </rPr>
      <t xml:space="preserve"> : Les agents en CDI ne sont pas soumis aux conditions d'ancienneté.</t>
    </r>
  </si>
  <si>
    <t>ALIMENTATION DU TABLEAU PAR LA SAISIE CONTRAT PAR CONTRAT :</t>
  </si>
  <si>
    <r>
      <rPr>
        <b/>
        <u val="single"/>
        <sz val="10"/>
        <rFont val="Trebuchet MS"/>
        <family val="2"/>
      </rPr>
      <t>Colonne D</t>
    </r>
    <r>
      <rPr>
        <b/>
        <sz val="10"/>
        <rFont val="Trebuchet MS"/>
        <family val="2"/>
      </rPr>
      <t xml:space="preserve"> : </t>
    </r>
    <r>
      <rPr>
        <sz val="10"/>
        <rFont val="Trebuchet MS"/>
        <family val="2"/>
      </rPr>
      <t>grade de référence</t>
    </r>
  </si>
  <si>
    <t>Vous devez répondre aux 4 questions posées par "OUI" ou par "NON" à l'aide du menu déroulant.</t>
  </si>
  <si>
    <r>
      <rPr>
        <sz val="10"/>
        <rFont val="Trebuchet MS"/>
        <family val="2"/>
      </rPr>
      <t xml:space="preserve">* </t>
    </r>
    <r>
      <rPr>
        <u val="single"/>
        <sz val="10"/>
        <rFont val="Trebuchet MS"/>
        <family val="2"/>
      </rPr>
      <t>pour les agents à temps partiel</t>
    </r>
    <r>
      <rPr>
        <sz val="10"/>
        <rFont val="Trebuchet MS"/>
        <family val="2"/>
      </rPr>
      <t xml:space="preserve"> : indiquer le temps de travail hebdomadaire en heures après application du coefficient de temps partiel ;</t>
    </r>
  </si>
  <si>
    <r>
      <t xml:space="preserve">* </t>
    </r>
    <r>
      <rPr>
        <u val="single"/>
        <sz val="10"/>
        <rFont val="Trebuchet MS"/>
        <family val="2"/>
      </rPr>
      <t>pour les agents annualisés :</t>
    </r>
    <r>
      <rPr>
        <sz val="10"/>
        <rFont val="Trebuchet MS"/>
        <family val="2"/>
      </rPr>
      <t xml:space="preserve"> indiquer le temps de travail hebdomadaire moyen prévu au contrat et non le nombre d'heures réellement effectuées ;</t>
    </r>
  </si>
  <si>
    <r>
      <t xml:space="preserve">* </t>
    </r>
    <r>
      <rPr>
        <u val="single"/>
        <sz val="10"/>
        <rFont val="Trebuchet MS"/>
        <family val="2"/>
      </rPr>
      <t>pour les agents reconnus travailleurs handicapés :</t>
    </r>
    <r>
      <rPr>
        <sz val="10"/>
        <rFont val="Trebuchet MS"/>
        <family val="2"/>
      </rPr>
      <t xml:space="preserve"> les services accomplis à temps non complet ou à temps partiel pour une quotité de travail inférieure à 50% d'un temps complet sont assimilés à de services à temps complet.</t>
    </r>
  </si>
  <si>
    <r>
      <t>Colonne R</t>
    </r>
    <r>
      <rPr>
        <b/>
        <sz val="10"/>
        <rFont val="Trebuchet MS"/>
        <family val="2"/>
      </rPr>
      <t xml:space="preserve"> : </t>
    </r>
    <r>
      <rPr>
        <sz val="10"/>
        <rFont val="Trebuchet MS"/>
        <family val="2"/>
      </rPr>
      <t>nombre de mois en ETP depuis le 31/03/2007</t>
    </r>
  </si>
  <si>
    <t>Il est inutile de remplir un des onglets suivant. Une édition de cette page suffisant à justifier l'inéligibilité de votre agent, celle-ci pourra être communiquée à votre agent et alimenter son dossier individuel.</t>
  </si>
  <si>
    <t>Cet onglet ne peut être rempli que pour les agents en CDD qui remplissent les conditions exigées au précédent onglet et pour lesquels les conditions de date et d'emploi sont bien renseignées et vérifiées.
La saisie des civilités et informations de l'agent est automatique (avec l'onglet "Conditions de date et d'emploi") ; les données sont automatiquement remplies qu'en cas d'éligibilité de l'agent à l'étude de son dossier.</t>
  </si>
  <si>
    <t>Votre CDG met à votre disposition des outils afin de déterminer si un agent remplit les conditions d'accès à la titularisation.
La gestion automatisée des dossiers facilitera l'examen des situations administratives. 
L'onglet 3, intitulé "Saisie contrat par contrat / Etat de services", permettra notamment l'édition individuelle des états de services des agents éligibles au dispositif de titularisation et pour lesquels un dossier sera à établir.</t>
  </si>
  <si>
    <t>Art. 3 al. 2 : besoin saisonnier ou occasionnel</t>
  </si>
  <si>
    <r>
      <rPr>
        <b/>
        <u val="single"/>
        <sz val="10"/>
        <rFont val="Trebuchet MS"/>
        <family val="2"/>
      </rPr>
      <t>Rappel des conditions d'ancienneté requises</t>
    </r>
    <r>
      <rPr>
        <sz val="10"/>
        <rFont val="Trebuchet MS"/>
        <family val="2"/>
      </rPr>
      <t xml:space="preserve">
CDI ou 4 ans ETP entre le 31/03/2005 et le 30/03/2011
ou 4 ans ETP à la date de la cloture des inscriptions au recrutement qui concerne l'agent
dont 2 ans entre le 31/03/2007 et le 30/03/2011
</t>
    </r>
  </si>
  <si>
    <r>
      <rPr>
        <u val="single"/>
        <sz val="10"/>
        <rFont val="Trebuchet MS"/>
        <family val="2"/>
      </rPr>
      <t xml:space="preserve">Vous devez alors compléter le tableau </t>
    </r>
    <r>
      <rPr>
        <b/>
        <u val="single"/>
        <sz val="10"/>
        <rFont val="Trebuchet MS"/>
        <family val="2"/>
      </rPr>
      <t>intitulé "Saisie contrat par contrat"</t>
    </r>
    <r>
      <rPr>
        <sz val="10"/>
        <rFont val="Trebuchet MS"/>
        <family val="2"/>
      </rPr>
      <t xml:space="preserve"> pour vérifier les conditions d'ancienneté exigées pour les agents en CDD.</t>
    </r>
  </si>
  <si>
    <t>Saisie individuelle contrat par contrat jusqu'au 31 mars 2011 
au sein de la collectivité</t>
  </si>
  <si>
    <t>V</t>
  </si>
  <si>
    <r>
      <t xml:space="preserve">Choisir dans le menu déroulant (colonne de droite) "oui" ou "non" en fonction de la situation de votre agent, </t>
    </r>
    <r>
      <rPr>
        <b/>
        <i/>
        <u val="single"/>
        <sz val="11"/>
        <color indexed="10"/>
        <rFont val="Trebuchet MS"/>
        <family val="2"/>
      </rPr>
      <t>les conditions sont à verifier au 31 mars 2011</t>
    </r>
  </si>
  <si>
    <r>
      <t>L'agent exerce-t-il ses fonctions à temps complet ou pour une quotité de temps au moins égale à 50 % ?</t>
    </r>
    <r>
      <rPr>
        <sz val="10"/>
        <rFont val="Trebuchet MS"/>
        <family val="2"/>
      </rPr>
      <t xml:space="preserve">
</t>
    </r>
    <r>
      <rPr>
        <i/>
        <sz val="10"/>
        <rFont val="Trebuchet MS"/>
        <family val="2"/>
      </rPr>
      <t xml:space="preserve">- 50 % = 17h30 pour tous les grades hormis professeur d'enseignement artistique et Assistant d'enseignement artistique
- Professeur d'enseignement artistique : 50 % = 8h
- Assistant d'enseignement artistique : 50% = 10 h
</t>
    </r>
    <r>
      <rPr>
        <i/>
        <sz val="10"/>
        <color indexed="10"/>
        <rFont val="Trebuchet MS"/>
        <family val="2"/>
      </rPr>
      <t>ATTENTION : la notion de temps de travail est à prendre par contrat. Pour les agents intercommunaux, le temps de travail de l'agent ne peut pas être cumulé</t>
    </r>
  </si>
  <si>
    <t>Attention : les chevauchements de contrats ne sont pas pris en compte.
Dans ce cas, il convient de cumuler les temps de travail sur les même périodes.</t>
  </si>
  <si>
    <r>
      <t xml:space="preserve">Motif du recrutement
</t>
    </r>
    <r>
      <rPr>
        <sz val="10"/>
        <rFont val="Trebuchet MS"/>
        <family val="2"/>
      </rPr>
      <t>Pour l'ancienneté tous les contrats peuvent êre pris en compte quel que soit le motif (également les périodes du service missions temporaires au CDG)</t>
    </r>
  </si>
  <si>
    <t>Page 1/2</t>
  </si>
  <si>
    <t>Page 2/2</t>
  </si>
  <si>
    <r>
      <t>L'agent a-t-il été recruté sur un CDD ou un CDI répondant à un des cas suivants ?</t>
    </r>
    <r>
      <rPr>
        <sz val="10"/>
        <rFont val="Trebuchet MS"/>
        <family val="2"/>
      </rPr>
      <t xml:space="preserve">
</t>
    </r>
    <r>
      <rPr>
        <i/>
        <sz val="10"/>
        <rFont val="Trebuchet MS"/>
        <family val="2"/>
      </rPr>
      <t>a) CDI  issu de la loi du 12 mars 2012
b) art 3 al 1 : remplacement d'un fonctionnaire momentanément indisponible
c) art 3 al 1 : vacance temporaire d'emploi
d) art 3 al 4 : absence de cadre d'emplois
e) art 3 al 5 : emploi de catégorie A lorsque la nature des fonctions ou les besoins du service le justifient
f) art 3 al 6 : dans les communes de moins de 1000 habitants, emploi permanent dont la durée hebdomadaire n'excède pas 17h30
g) art 3 al 6 : dans les communes de moins de 1000 habitants, emploi de secrétaire de mairie
h) art 3 al 6 : dans les communes de moins de 2000 habitants, lorsque la création ou la suppression de l'emploi dépend de la décision d'une autorité qui s'impose à la collectivité en matière de création, de changement de périmètre ou de suppression d'un service public
i) CDI sur un emploi régi par le I de l'article 35 de la loi n° 2000-321 du 12 avril 2000
j) CDI conclus sur tout autre fondement (dans ce cas contacter le CDG)</t>
    </r>
  </si>
  <si>
    <t>Pour valoir ce que de droit,</t>
  </si>
  <si>
    <t xml:space="preserve">Fait à …………………………………………………..
Le ……………………………………………………….
Cachet de la collectivité et signature de l'autorité territoriale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</si>
</sst>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yy\ mm\ dd"/>
    <numFmt numFmtId="166" formatCode="0.0"/>
    <numFmt numFmtId="167" formatCode="0.000"/>
    <numFmt numFmtId="168" formatCode="0.0000"/>
    <numFmt numFmtId="169" formatCode="0.00000"/>
    <numFmt numFmtId="170" formatCode="&quot;Vrai&quot;;&quot;Vrai&quot;;&quot;Faux&quot;"/>
    <numFmt numFmtId="171" formatCode="&quot;Actif&quot;;&quot;Actif&quot;;&quot;Inactif&quot;"/>
    <numFmt numFmtId="172" formatCode="dd/mm/yyyy\ "/>
    <numFmt numFmtId="173" formatCode="d/m/yy"/>
    <numFmt numFmtId="174" formatCode="m/d/yyyy"/>
    <numFmt numFmtId="175" formatCode="0_m"/>
    <numFmt numFmtId="176" formatCode="0_ &quot;m&quot;"/>
    <numFmt numFmtId="177" formatCode="0_ &quot;j&quot;"/>
    <numFmt numFmtId="178" formatCode="mmm\-yyyy"/>
    <numFmt numFmtId="179" formatCode="d\ mmmm\ yyyy"/>
    <numFmt numFmtId="180" formatCode="0.0000000"/>
    <numFmt numFmtId="181" formatCode="0.000000"/>
    <numFmt numFmtId="182" formatCode="[$-40C]dddd\ d\ mmmm\ yyyy"/>
    <numFmt numFmtId="183" formatCode="[hh]:mm"/>
    <numFmt numFmtId="184" formatCode="0.00000000"/>
  </numFmts>
  <fonts count="79">
    <font>
      <sz val="10"/>
      <name val="Arial"/>
      <family val="0"/>
    </font>
    <font>
      <sz val="9"/>
      <name val="Tahoma"/>
      <family val="2"/>
    </font>
    <font>
      <sz val="8"/>
      <name val="Tahoma"/>
      <family val="2"/>
    </font>
    <font>
      <b/>
      <sz val="8"/>
      <color indexed="10"/>
      <name val="Tahoma"/>
      <family val="2"/>
    </font>
    <font>
      <b/>
      <sz val="26"/>
      <name val="Trebuchet MS"/>
      <family val="2"/>
    </font>
    <font>
      <sz val="10"/>
      <name val="Trebuchet MS"/>
      <family val="2"/>
    </font>
    <font>
      <b/>
      <sz val="14"/>
      <name val="Trebuchet MS"/>
      <family val="2"/>
    </font>
    <font>
      <sz val="10"/>
      <color indexed="23"/>
      <name val="Trebuchet MS"/>
      <family val="2"/>
    </font>
    <font>
      <b/>
      <sz val="10"/>
      <name val="Trebuchet MS"/>
      <family val="2"/>
    </font>
    <font>
      <u val="single"/>
      <sz val="10"/>
      <name val="Trebuchet MS"/>
      <family val="2"/>
    </font>
    <font>
      <b/>
      <u val="single"/>
      <sz val="10"/>
      <name val="Trebuchet MS"/>
      <family val="2"/>
    </font>
    <font>
      <i/>
      <sz val="10"/>
      <name val="Trebuchet MS"/>
      <family val="2"/>
    </font>
    <font>
      <b/>
      <sz val="10"/>
      <color indexed="10"/>
      <name val="Trebuchet MS"/>
      <family val="2"/>
    </font>
    <font>
      <sz val="10"/>
      <color indexed="10"/>
      <name val="Trebuchet MS"/>
      <family val="2"/>
    </font>
    <font>
      <sz val="16"/>
      <name val="Trebuchet MS"/>
      <family val="2"/>
    </font>
    <font>
      <sz val="11"/>
      <name val="Trebuchet MS"/>
      <family val="2"/>
    </font>
    <font>
      <sz val="8"/>
      <name val="Trebuchet MS"/>
      <family val="2"/>
    </font>
    <font>
      <i/>
      <sz val="8"/>
      <name val="Trebuchet MS"/>
      <family val="2"/>
    </font>
    <font>
      <b/>
      <sz val="8"/>
      <name val="Trebuchet MS"/>
      <family val="2"/>
    </font>
    <font>
      <b/>
      <i/>
      <sz val="10"/>
      <name val="Trebuchet MS"/>
      <family val="2"/>
    </font>
    <font>
      <sz val="10"/>
      <color indexed="17"/>
      <name val="Trebuchet MS"/>
      <family val="2"/>
    </font>
    <font>
      <b/>
      <sz val="10"/>
      <color indexed="17"/>
      <name val="Trebuchet MS"/>
      <family val="2"/>
    </font>
    <font>
      <b/>
      <sz val="10"/>
      <color indexed="53"/>
      <name val="Trebuchet MS"/>
      <family val="2"/>
    </font>
    <font>
      <b/>
      <sz val="9"/>
      <name val="Trebuchet MS"/>
      <family val="2"/>
    </font>
    <font>
      <b/>
      <sz val="6"/>
      <name val="Trebuchet MS"/>
      <family val="2"/>
    </font>
    <font>
      <u val="single"/>
      <sz val="10"/>
      <color indexed="12"/>
      <name val="Arial"/>
      <family val="2"/>
    </font>
    <font>
      <b/>
      <sz val="24"/>
      <name val="Trebuchet MS"/>
      <family val="2"/>
    </font>
    <font>
      <sz val="9"/>
      <name val="Trebuchet MS"/>
      <family val="2"/>
    </font>
    <font>
      <b/>
      <sz val="12"/>
      <color indexed="10"/>
      <name val="Trebuchet MS"/>
      <family val="2"/>
    </font>
    <font>
      <b/>
      <sz val="10"/>
      <color indexed="57"/>
      <name val="Trebuchet MS"/>
      <family val="2"/>
    </font>
    <font>
      <b/>
      <sz val="10"/>
      <color indexed="48"/>
      <name val="Trebuchet MS"/>
      <family val="2"/>
    </font>
    <font>
      <b/>
      <u val="single"/>
      <sz val="10"/>
      <color indexed="48"/>
      <name val="Trebuchet MS"/>
      <family val="2"/>
    </font>
    <font>
      <b/>
      <sz val="6"/>
      <color indexed="10"/>
      <name val="Trebuchet MS"/>
      <family val="2"/>
    </font>
    <font>
      <i/>
      <u val="single"/>
      <sz val="10"/>
      <name val="Trebuchet MS"/>
      <family val="2"/>
    </font>
    <font>
      <b/>
      <i/>
      <u val="single"/>
      <sz val="11"/>
      <color indexed="10"/>
      <name val="Trebuchet MS"/>
      <family val="2"/>
    </font>
    <font>
      <i/>
      <sz val="10"/>
      <color indexed="10"/>
      <name val="Trebuchet MS"/>
      <family val="2"/>
    </font>
    <font>
      <b/>
      <sz val="16"/>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Trebuchet MS"/>
      <family val="2"/>
    </font>
    <font>
      <b/>
      <i/>
      <sz val="11"/>
      <color indexed="10"/>
      <name val="Trebuchet MS"/>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rebuchet MS"/>
      <family val="2"/>
    </font>
    <font>
      <b/>
      <sz val="8"/>
      <color rgb="FFFF0000"/>
      <name val="Trebuchet MS"/>
      <family val="2"/>
    </font>
    <font>
      <b/>
      <i/>
      <sz val="11"/>
      <color rgb="FFFF0000"/>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dashed">
        <color indexed="11"/>
      </top>
      <bottom>
        <color indexed="63"/>
      </bottom>
    </border>
    <border>
      <left style="thin"/>
      <right style="dotted"/>
      <top style="thin"/>
      <bottom style="thin"/>
    </border>
    <border>
      <left>
        <color indexed="63"/>
      </left>
      <right style="thin"/>
      <top style="thin"/>
      <bottom style="thin"/>
    </border>
    <border>
      <left style="medium"/>
      <right style="medium"/>
      <top style="medium"/>
      <bottom style="medium"/>
    </border>
    <border diagonalUp="1" diagonalDown="1">
      <left style="medium"/>
      <right style="medium"/>
      <top style="medium"/>
      <bottom style="medium"/>
      <diagonal style="medium"/>
    </border>
    <border>
      <left style="thin"/>
      <right>
        <color indexed="63"/>
      </right>
      <top>
        <color indexed="63"/>
      </top>
      <bottom>
        <color indexed="63"/>
      </bottom>
    </border>
    <border>
      <left style="thin"/>
      <right>
        <color indexed="63"/>
      </right>
      <top>
        <color indexed="63"/>
      </top>
      <bottom style="dashed"/>
    </border>
    <border>
      <left style="thin"/>
      <right>
        <color indexed="63"/>
      </right>
      <top style="dashed"/>
      <bottom style="dashed"/>
    </border>
    <border>
      <left style="thin"/>
      <right>
        <color indexed="63"/>
      </right>
      <top style="dashed"/>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dashed">
        <color rgb="FF00B050"/>
      </left>
      <right>
        <color indexed="63"/>
      </right>
      <top>
        <color indexed="63"/>
      </top>
      <bottom>
        <color indexed="63"/>
      </bottom>
    </border>
    <border>
      <left>
        <color indexed="63"/>
      </left>
      <right style="dashed">
        <color rgb="FF00B050"/>
      </right>
      <top>
        <color indexed="63"/>
      </top>
      <bottom>
        <color indexed="63"/>
      </bottom>
    </border>
    <border>
      <left style="dashed">
        <color rgb="FF00B050"/>
      </left>
      <right>
        <color indexed="63"/>
      </right>
      <top>
        <color indexed="63"/>
      </top>
      <bottom style="dashed">
        <color rgb="FF00B050"/>
      </bottom>
    </border>
    <border>
      <left>
        <color indexed="63"/>
      </left>
      <right>
        <color indexed="63"/>
      </right>
      <top>
        <color indexed="63"/>
      </top>
      <bottom style="dashed">
        <color rgb="FF00B050"/>
      </bottom>
    </border>
    <border>
      <left>
        <color indexed="63"/>
      </left>
      <right style="dashed">
        <color rgb="FF00B050"/>
      </right>
      <top>
        <color indexed="63"/>
      </top>
      <bottom style="dashed">
        <color rgb="FF00B050"/>
      </bottom>
    </border>
    <border>
      <left>
        <color indexed="63"/>
      </left>
      <right style="thin"/>
      <top>
        <color indexed="63"/>
      </top>
      <bottom style="dashed"/>
    </border>
    <border>
      <left style="thin"/>
      <right style="thin"/>
      <top>
        <color indexed="63"/>
      </top>
      <bottom style="dashed"/>
    </border>
    <border>
      <left>
        <color indexed="63"/>
      </left>
      <right style="thin"/>
      <top style="dashed"/>
      <bottom style="dashed"/>
    </border>
    <border>
      <left style="thin"/>
      <right style="thin"/>
      <top style="dashed"/>
      <bottom style="dashed"/>
    </border>
    <border>
      <left>
        <color indexed="63"/>
      </left>
      <right style="thin"/>
      <top style="dashed"/>
      <bottom>
        <color indexed="63"/>
      </bottom>
    </border>
    <border>
      <left style="thin"/>
      <right style="thin"/>
      <top style="dashed"/>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ashed">
        <color rgb="FF00B050"/>
      </left>
      <right style="dashed">
        <color rgb="FF00B050"/>
      </right>
      <top>
        <color indexed="63"/>
      </top>
      <bottom>
        <color indexed="63"/>
      </bottom>
    </border>
    <border>
      <left>
        <color indexed="63"/>
      </left>
      <right style="thin"/>
      <top>
        <color indexed="63"/>
      </top>
      <bottom style="thin"/>
    </border>
    <border>
      <left style="dashed">
        <color rgb="FF00B050"/>
      </left>
      <right>
        <color indexed="63"/>
      </right>
      <top style="dashed">
        <color rgb="FF00B050"/>
      </top>
      <bottom>
        <color indexed="63"/>
      </bottom>
    </border>
    <border>
      <left>
        <color indexed="63"/>
      </left>
      <right>
        <color indexed="63"/>
      </right>
      <top style="dashed">
        <color rgb="FF00B050"/>
      </top>
      <bottom>
        <color indexed="63"/>
      </bottom>
    </border>
    <border>
      <left>
        <color indexed="63"/>
      </left>
      <right style="dashed">
        <color rgb="FF00B050"/>
      </right>
      <top style="dashed">
        <color rgb="FF00B05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0" fontId="25" fillId="0" borderId="0" applyNumberFormat="0" applyFill="0" applyBorder="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2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Border="1" applyAlignment="1">
      <alignment wrapText="1"/>
    </xf>
    <xf numFmtId="0" fontId="0" fillId="0" borderId="10" xfId="0" applyFont="1" applyBorder="1" applyAlignment="1">
      <alignment/>
    </xf>
    <xf numFmtId="0" fontId="0" fillId="0" borderId="11" xfId="0" applyFont="1" applyBorder="1" applyAlignment="1">
      <alignment/>
    </xf>
    <xf numFmtId="0" fontId="5" fillId="0" borderId="0" xfId="0" applyFont="1" applyBorder="1" applyAlignment="1">
      <alignment wrapText="1"/>
    </xf>
    <xf numFmtId="0" fontId="5" fillId="33" borderId="0" xfId="0" applyFont="1" applyFill="1" applyBorder="1" applyAlignment="1">
      <alignment wrapText="1"/>
    </xf>
    <xf numFmtId="0" fontId="7" fillId="33" borderId="0" xfId="0" applyFont="1" applyFill="1" applyBorder="1" applyAlignment="1">
      <alignment wrapText="1"/>
    </xf>
    <xf numFmtId="0" fontId="5" fillId="33" borderId="0" xfId="0" applyFont="1" applyFill="1" applyBorder="1" applyAlignment="1" applyProtection="1">
      <alignment/>
      <protection/>
    </xf>
    <xf numFmtId="0" fontId="5" fillId="33" borderId="0" xfId="0" applyFont="1" applyFill="1" applyAlignment="1" applyProtection="1">
      <alignment/>
      <protection/>
    </xf>
    <xf numFmtId="0" fontId="5"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horizontal="center"/>
      <protection/>
    </xf>
    <xf numFmtId="0" fontId="5" fillId="0" borderId="0" xfId="0" applyFont="1" applyAlignment="1" applyProtection="1">
      <alignment horizontal="center"/>
      <protection/>
    </xf>
    <xf numFmtId="0" fontId="8" fillId="0" borderId="0" xfId="0" applyFont="1" applyAlignment="1" applyProtection="1">
      <alignment horizontal="center"/>
      <protection locked="0"/>
    </xf>
    <xf numFmtId="0" fontId="5" fillId="0" borderId="13" xfId="0" applyFont="1" applyFill="1" applyBorder="1" applyAlignment="1" applyProtection="1">
      <alignment vertical="center"/>
      <protection/>
    </xf>
    <xf numFmtId="1" fontId="16" fillId="34" borderId="0" xfId="0" applyNumberFormat="1" applyFont="1" applyFill="1" applyBorder="1" applyAlignment="1" applyProtection="1">
      <alignment horizontal="center" vertical="center"/>
      <protection/>
    </xf>
    <xf numFmtId="0" fontId="16" fillId="34" borderId="0" xfId="0" applyFont="1" applyFill="1" applyBorder="1" applyAlignment="1" applyProtection="1">
      <alignment vertical="center"/>
      <protection/>
    </xf>
    <xf numFmtId="2" fontId="18" fillId="0" borderId="0" xfId="0" applyNumberFormat="1" applyFont="1" applyBorder="1" applyAlignment="1" applyProtection="1">
      <alignment horizontal="center" vertical="center"/>
      <protection/>
    </xf>
    <xf numFmtId="2" fontId="18" fillId="34" borderId="0" xfId="0" applyNumberFormat="1" applyFont="1" applyFill="1" applyBorder="1" applyAlignment="1" applyProtection="1">
      <alignment horizontal="center" vertical="center"/>
      <protection/>
    </xf>
    <xf numFmtId="0" fontId="5" fillId="34" borderId="0" xfId="0" applyFont="1" applyFill="1" applyAlignment="1" applyProtection="1">
      <alignment/>
      <protection/>
    </xf>
    <xf numFmtId="0" fontId="5" fillId="34" borderId="0" xfId="0" applyFont="1" applyFill="1" applyAlignment="1" applyProtection="1">
      <alignment horizontal="center"/>
      <protection/>
    </xf>
    <xf numFmtId="0" fontId="18" fillId="35" borderId="0" xfId="0" applyFont="1" applyFill="1" applyBorder="1" applyAlignment="1" applyProtection="1">
      <alignment vertical="center" wrapText="1"/>
      <protection/>
    </xf>
    <xf numFmtId="0" fontId="18" fillId="34" borderId="0" xfId="0" applyFont="1" applyFill="1" applyBorder="1" applyAlignment="1" applyProtection="1">
      <alignment vertical="center"/>
      <protection/>
    </xf>
    <xf numFmtId="0" fontId="18" fillId="34" borderId="14" xfId="0" applyFont="1" applyFill="1" applyBorder="1" applyAlignment="1" applyProtection="1">
      <alignment vertical="center"/>
      <protection/>
    </xf>
    <xf numFmtId="0" fontId="5" fillId="33" borderId="0" xfId="0" applyFont="1" applyFill="1" applyBorder="1" applyAlignment="1" applyProtection="1">
      <alignment/>
      <protection hidden="1"/>
    </xf>
    <xf numFmtId="0" fontId="5" fillId="33" borderId="0" xfId="0" applyFont="1" applyFill="1" applyAlignment="1" applyProtection="1">
      <alignment/>
      <protection hidden="1"/>
    </xf>
    <xf numFmtId="0" fontId="5" fillId="0" borderId="0" xfId="0" applyFont="1" applyAlignment="1">
      <alignment/>
    </xf>
    <xf numFmtId="0" fontId="5" fillId="34" borderId="0" xfId="0" applyFont="1" applyFill="1" applyAlignment="1" applyProtection="1">
      <alignment horizontal="center"/>
      <protection hidden="1"/>
    </xf>
    <xf numFmtId="0" fontId="5" fillId="34" borderId="0" xfId="0" applyFont="1" applyFill="1" applyAlignment="1" applyProtection="1">
      <alignment/>
      <protection hidden="1"/>
    </xf>
    <xf numFmtId="174" fontId="5" fillId="34" borderId="0" xfId="0" applyNumberFormat="1" applyFont="1" applyFill="1" applyAlignment="1" applyProtection="1">
      <alignment/>
      <protection hidden="1"/>
    </xf>
    <xf numFmtId="0" fontId="5" fillId="33" borderId="0" xfId="0" applyFont="1" applyFill="1" applyAlignment="1">
      <alignment/>
    </xf>
    <xf numFmtId="2" fontId="5" fillId="34" borderId="0" xfId="0" applyNumberFormat="1" applyFont="1" applyFill="1" applyAlignment="1" applyProtection="1">
      <alignment/>
      <protection hidden="1"/>
    </xf>
    <xf numFmtId="0" fontId="29" fillId="34" borderId="0" xfId="0" applyFont="1" applyFill="1" applyAlignment="1" applyProtection="1">
      <alignment vertical="center"/>
      <protection hidden="1"/>
    </xf>
    <xf numFmtId="0" fontId="5" fillId="34" borderId="0" xfId="0" applyFont="1" applyFill="1" applyAlignment="1">
      <alignment/>
    </xf>
    <xf numFmtId="0" fontId="5" fillId="0" borderId="0" xfId="0" applyFont="1" applyAlignment="1">
      <alignment wrapText="1"/>
    </xf>
    <xf numFmtId="176" fontId="5" fillId="0" borderId="15" xfId="0" applyNumberFormat="1" applyFont="1" applyBorder="1" applyAlignment="1">
      <alignment horizontal="center" wrapText="1"/>
    </xf>
    <xf numFmtId="177" fontId="5" fillId="0" borderId="16" xfId="0" applyNumberFormat="1" applyFont="1" applyBorder="1" applyAlignment="1">
      <alignment horizontal="center" wrapText="1"/>
    </xf>
    <xf numFmtId="0" fontId="5" fillId="0" borderId="0" xfId="0" applyFont="1" applyAlignment="1" applyProtection="1">
      <alignment horizontal="center"/>
      <protection hidden="1"/>
    </xf>
    <xf numFmtId="0" fontId="5" fillId="0" borderId="0" xfId="0" applyFont="1" applyAlignment="1" applyProtection="1">
      <alignment/>
      <protection hidden="1"/>
    </xf>
    <xf numFmtId="2" fontId="5" fillId="0" borderId="0" xfId="0" applyNumberFormat="1" applyFont="1" applyAlignment="1">
      <alignment horizontal="center" wrapText="1"/>
    </xf>
    <xf numFmtId="14" fontId="5" fillId="0" borderId="0" xfId="0" applyNumberFormat="1" applyFont="1" applyAlignment="1" applyProtection="1">
      <alignment/>
      <protection hidden="1"/>
    </xf>
    <xf numFmtId="2" fontId="8" fillId="0" borderId="17" xfId="0" applyNumberFormat="1" applyFont="1" applyBorder="1" applyAlignment="1" applyProtection="1">
      <alignment horizontal="center"/>
      <protection hidden="1"/>
    </xf>
    <xf numFmtId="2" fontId="5" fillId="0" borderId="0" xfId="0" applyNumberFormat="1" applyFont="1" applyFill="1" applyBorder="1" applyAlignment="1">
      <alignment horizontal="center" wrapText="1"/>
    </xf>
    <xf numFmtId="0" fontId="8" fillId="0" borderId="0" xfId="0" applyFont="1" applyAlignment="1" applyProtection="1">
      <alignment/>
      <protection hidden="1"/>
    </xf>
    <xf numFmtId="0" fontId="23" fillId="0" borderId="17"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2" fontId="5" fillId="0" borderId="0" xfId="0" applyNumberFormat="1" applyFont="1" applyAlignment="1">
      <alignment/>
    </xf>
    <xf numFmtId="0" fontId="8" fillId="0" borderId="17" xfId="0" applyFont="1" applyBorder="1" applyAlignment="1" applyProtection="1">
      <alignment/>
      <protection hidden="1"/>
    </xf>
    <xf numFmtId="0" fontId="8" fillId="33" borderId="18" xfId="0" applyNumberFormat="1" applyFont="1" applyFill="1" applyBorder="1" applyAlignment="1" applyProtection="1">
      <alignment horizontal="center"/>
      <protection hidden="1"/>
    </xf>
    <xf numFmtId="2" fontId="23" fillId="33" borderId="18" xfId="0" applyNumberFormat="1" applyFont="1" applyFill="1" applyBorder="1" applyAlignment="1" applyProtection="1">
      <alignment horizontal="center" vertical="center"/>
      <protection hidden="1"/>
    </xf>
    <xf numFmtId="1" fontId="8" fillId="33" borderId="18" xfId="0" applyNumberFormat="1" applyFont="1" applyFill="1" applyBorder="1" applyAlignment="1" applyProtection="1">
      <alignment horizontal="center"/>
      <protection hidden="1"/>
    </xf>
    <xf numFmtId="0" fontId="8" fillId="0" borderId="17" xfId="0" applyNumberFormat="1" applyFont="1" applyBorder="1" applyAlignment="1" applyProtection="1">
      <alignment horizontal="center"/>
      <protection hidden="1"/>
    </xf>
    <xf numFmtId="0" fontId="8" fillId="0" borderId="0" xfId="0" applyFont="1" applyAlignment="1" applyProtection="1">
      <alignment horizontal="center"/>
      <protection hidden="1"/>
    </xf>
    <xf numFmtId="1" fontId="8" fillId="0" borderId="17" xfId="0" applyNumberFormat="1" applyFont="1" applyBorder="1" applyAlignment="1" applyProtection="1">
      <alignment horizontal="center"/>
      <protection hidden="1"/>
    </xf>
    <xf numFmtId="0" fontId="5" fillId="0" borderId="0" xfId="0" applyNumberFormat="1" applyFont="1" applyAlignment="1">
      <alignment/>
    </xf>
    <xf numFmtId="0" fontId="13" fillId="0" borderId="0" xfId="0" applyFont="1" applyAlignment="1" applyProtection="1">
      <alignment wrapText="1"/>
      <protection hidden="1"/>
    </xf>
    <xf numFmtId="0" fontId="28" fillId="0" borderId="0" xfId="0" applyFont="1" applyFill="1" applyAlignment="1" applyProtection="1">
      <alignment/>
      <protection hidden="1"/>
    </xf>
    <xf numFmtId="0" fontId="5" fillId="34" borderId="0" xfId="0" applyFont="1" applyFill="1" applyBorder="1" applyAlignment="1" applyProtection="1">
      <alignment/>
      <protection hidden="1"/>
    </xf>
    <xf numFmtId="174" fontId="5" fillId="0" borderId="0" xfId="0" applyNumberFormat="1" applyFont="1" applyAlignment="1">
      <alignment/>
    </xf>
    <xf numFmtId="0" fontId="5" fillId="0" borderId="0" xfId="0" applyFont="1" applyAlignment="1">
      <alignment horizontal="center"/>
    </xf>
    <xf numFmtId="1" fontId="18" fillId="34" borderId="0" xfId="0" applyNumberFormat="1" applyFont="1" applyFill="1" applyBorder="1" applyAlignment="1" applyProtection="1">
      <alignment horizontal="left" vertical="center"/>
      <protection/>
    </xf>
    <xf numFmtId="14" fontId="5" fillId="34" borderId="0" xfId="0" applyNumberFormat="1" applyFont="1" applyFill="1" applyAlignment="1" applyProtection="1">
      <alignment/>
      <protection hidden="1"/>
    </xf>
    <xf numFmtId="2" fontId="8" fillId="34" borderId="17" xfId="0" applyNumberFormat="1" applyFont="1" applyFill="1" applyBorder="1" applyAlignment="1" applyProtection="1">
      <alignment horizontal="center"/>
      <protection hidden="1"/>
    </xf>
    <xf numFmtId="174" fontId="12" fillId="34" borderId="0" xfId="0" applyNumberFormat="1" applyFont="1" applyFill="1" applyAlignment="1" applyProtection="1">
      <alignment horizontal="center"/>
      <protection hidden="1"/>
    </xf>
    <xf numFmtId="0" fontId="8" fillId="34" borderId="17" xfId="0" applyFont="1" applyFill="1" applyBorder="1" applyAlignment="1" applyProtection="1">
      <alignment horizontal="center" vertical="center"/>
      <protection hidden="1"/>
    </xf>
    <xf numFmtId="0" fontId="8" fillId="34" borderId="18" xfId="0" applyFont="1" applyFill="1" applyBorder="1" applyAlignment="1" applyProtection="1">
      <alignment horizontal="center"/>
      <protection hidden="1"/>
    </xf>
    <xf numFmtId="0" fontId="8" fillId="34" borderId="17" xfId="0" applyFont="1" applyFill="1" applyBorder="1" applyAlignment="1" applyProtection="1">
      <alignment horizontal="center"/>
      <protection hidden="1"/>
    </xf>
    <xf numFmtId="0" fontId="12" fillId="34" borderId="0" xfId="0" applyFont="1" applyFill="1" applyAlignment="1" applyProtection="1">
      <alignment horizontal="center" wrapText="1"/>
      <protection hidden="1"/>
    </xf>
    <xf numFmtId="0" fontId="16" fillId="34" borderId="13" xfId="0" applyFont="1" applyFill="1" applyBorder="1" applyAlignment="1" applyProtection="1">
      <alignment vertical="center" wrapText="1"/>
      <protection locked="0"/>
    </xf>
    <xf numFmtId="0" fontId="16" fillId="34" borderId="13" xfId="0" applyFont="1" applyFill="1" applyBorder="1" applyAlignment="1" applyProtection="1">
      <alignment horizontal="center" vertical="center"/>
      <protection locked="0"/>
    </xf>
    <xf numFmtId="14" fontId="16" fillId="34" borderId="13" xfId="0" applyNumberFormat="1" applyFont="1" applyFill="1" applyBorder="1" applyAlignment="1" applyProtection="1">
      <alignment horizontal="center" vertical="center"/>
      <protection locked="0"/>
    </xf>
    <xf numFmtId="14" fontId="16" fillId="34" borderId="13" xfId="0" applyNumberFormat="1" applyFont="1" applyFill="1" applyBorder="1" applyAlignment="1">
      <alignment horizontal="center" vertical="center"/>
    </xf>
    <xf numFmtId="14" fontId="16" fillId="0" borderId="13" xfId="0" applyNumberFormat="1" applyFont="1" applyBorder="1" applyAlignment="1">
      <alignment horizontal="center" vertical="center"/>
    </xf>
    <xf numFmtId="2" fontId="16" fillId="34" borderId="13" xfId="0" applyNumberFormat="1" applyFont="1" applyFill="1" applyBorder="1" applyAlignment="1" applyProtection="1">
      <alignment horizontal="center" vertical="center" wrapText="1"/>
      <protection locked="0"/>
    </xf>
    <xf numFmtId="2" fontId="16" fillId="34" borderId="13" xfId="0" applyNumberFormat="1" applyFont="1" applyFill="1" applyBorder="1" applyAlignment="1">
      <alignment horizontal="center" vertical="center" wrapText="1"/>
    </xf>
    <xf numFmtId="0" fontId="16" fillId="0" borderId="13" xfId="0" applyFont="1" applyBorder="1" applyAlignment="1">
      <alignment horizontal="center" vertical="center"/>
    </xf>
    <xf numFmtId="166" fontId="16" fillId="34" borderId="13" xfId="0" applyNumberFormat="1" applyFont="1" applyFill="1" applyBorder="1" applyAlignment="1" applyProtection="1">
      <alignment horizontal="center" vertical="center" wrapText="1"/>
      <protection locked="0"/>
    </xf>
    <xf numFmtId="166" fontId="16" fillId="34" borderId="13" xfId="0" applyNumberFormat="1" applyFont="1" applyFill="1" applyBorder="1" applyAlignment="1" applyProtection="1">
      <alignment horizontal="center" vertical="center"/>
      <protection locked="0"/>
    </xf>
    <xf numFmtId="0" fontId="16" fillId="34" borderId="0" xfId="0" applyFont="1" applyFill="1" applyBorder="1" applyAlignment="1" applyProtection="1">
      <alignment vertical="center" textRotation="90" wrapText="1"/>
      <protection/>
    </xf>
    <xf numFmtId="0" fontId="18" fillId="35" borderId="19" xfId="0" applyFont="1" applyFill="1" applyBorder="1" applyAlignment="1" applyProtection="1">
      <alignment vertical="center" wrapText="1"/>
      <protection/>
    </xf>
    <xf numFmtId="14" fontId="5" fillId="0" borderId="0" xfId="0" applyNumberFormat="1" applyFont="1" applyAlignment="1">
      <alignment/>
    </xf>
    <xf numFmtId="166" fontId="18" fillId="35" borderId="19" xfId="0" applyNumberFormat="1" applyFont="1" applyFill="1" applyBorder="1" applyAlignment="1" applyProtection="1">
      <alignment vertical="center" wrapText="1"/>
      <protection/>
    </xf>
    <xf numFmtId="166" fontId="18" fillId="35" borderId="0" xfId="0" applyNumberFormat="1" applyFont="1" applyFill="1" applyBorder="1" applyAlignment="1" applyProtection="1">
      <alignment vertical="center" wrapText="1"/>
      <protection/>
    </xf>
    <xf numFmtId="0" fontId="5" fillId="0" borderId="20" xfId="0" applyFont="1" applyBorder="1" applyAlignment="1" applyProtection="1">
      <alignment horizontal="center" vertical="center"/>
      <protection hidden="1" locked="0"/>
    </xf>
    <xf numFmtId="0" fontId="5" fillId="0" borderId="21"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8" fillId="34" borderId="0" xfId="0" applyFont="1" applyFill="1" applyBorder="1" applyAlignment="1" applyProtection="1">
      <alignment horizontal="center" vertical="center"/>
      <protection/>
    </xf>
    <xf numFmtId="0" fontId="0" fillId="0" borderId="0" xfId="0" applyFill="1" applyBorder="1" applyAlignment="1">
      <alignment/>
    </xf>
    <xf numFmtId="0" fontId="15" fillId="36" borderId="0" xfId="0" applyFont="1" applyFill="1" applyBorder="1" applyAlignment="1" applyProtection="1">
      <alignment horizontal="center"/>
      <protection hidden="1"/>
    </xf>
    <xf numFmtId="14" fontId="15" fillId="36" borderId="0" xfId="0" applyNumberFormat="1" applyFont="1" applyFill="1" applyBorder="1" applyAlignment="1" applyProtection="1">
      <alignment horizontal="center"/>
      <protection hidden="1"/>
    </xf>
    <xf numFmtId="0" fontId="4" fillId="16" borderId="0" xfId="0" applyFont="1" applyFill="1" applyBorder="1" applyAlignment="1">
      <alignment horizontal="center" wrapText="1"/>
    </xf>
    <xf numFmtId="0" fontId="6" fillId="16" borderId="0" xfId="0" applyFont="1" applyFill="1" applyBorder="1" applyAlignment="1">
      <alignment vertical="center" wrapText="1"/>
    </xf>
    <xf numFmtId="0" fontId="19" fillId="16" borderId="0" xfId="0" applyFont="1" applyFill="1" applyAlignment="1" applyProtection="1">
      <alignment horizontal="centerContinuous" vertical="center"/>
      <protection/>
    </xf>
    <xf numFmtId="0" fontId="5" fillId="16" borderId="0" xfId="0" applyFont="1" applyFill="1" applyAlignment="1" applyProtection="1">
      <alignment horizontal="centerContinuous"/>
      <protection/>
    </xf>
    <xf numFmtId="0" fontId="5" fillId="16" borderId="0" xfId="0" applyFont="1" applyFill="1" applyBorder="1" applyAlignment="1" applyProtection="1">
      <alignment horizontal="centerContinuous" vertical="center"/>
      <protection/>
    </xf>
    <xf numFmtId="0" fontId="8" fillId="16" borderId="23" xfId="0" applyFont="1" applyFill="1" applyBorder="1" applyAlignment="1" applyProtection="1">
      <alignment horizontal="center" vertical="center"/>
      <protection hidden="1"/>
    </xf>
    <xf numFmtId="0" fontId="8" fillId="16" borderId="23" xfId="0" applyFont="1" applyFill="1" applyBorder="1" applyAlignment="1" applyProtection="1">
      <alignment horizontal="center" vertical="center" wrapText="1"/>
      <protection hidden="1"/>
    </xf>
    <xf numFmtId="0" fontId="23" fillId="16" borderId="23" xfId="0" applyFont="1" applyFill="1" applyBorder="1" applyAlignment="1" applyProtection="1">
      <alignment horizontal="center" vertical="center" wrapText="1"/>
      <protection hidden="1"/>
    </xf>
    <xf numFmtId="0" fontId="8" fillId="16" borderId="24" xfId="0" applyFont="1" applyFill="1" applyBorder="1" applyAlignment="1" applyProtection="1">
      <alignment horizontal="center" vertical="center" wrapText="1"/>
      <protection hidden="1"/>
    </xf>
    <xf numFmtId="9" fontId="8" fillId="16" borderId="23" xfId="0" applyNumberFormat="1" applyFont="1" applyFill="1" applyBorder="1" applyAlignment="1" applyProtection="1">
      <alignment horizontal="center" vertical="center" wrapText="1"/>
      <protection hidden="1"/>
    </xf>
    <xf numFmtId="49" fontId="8" fillId="16" borderId="23" xfId="0" applyNumberFormat="1" applyFont="1" applyFill="1" applyBorder="1" applyAlignment="1" applyProtection="1">
      <alignment horizontal="center" vertical="center" wrapText="1"/>
      <protection hidden="1"/>
    </xf>
    <xf numFmtId="174" fontId="8" fillId="16" borderId="25" xfId="0" applyNumberFormat="1" applyFont="1" applyFill="1" applyBorder="1" applyAlignment="1" applyProtection="1">
      <alignment horizontal="center" vertical="center" wrapText="1"/>
      <protection hidden="1"/>
    </xf>
    <xf numFmtId="2" fontId="8" fillId="16" borderId="23" xfId="0" applyNumberFormat="1" applyFont="1" applyFill="1" applyBorder="1" applyAlignment="1" applyProtection="1">
      <alignment horizontal="center" vertical="center" wrapText="1"/>
      <protection hidden="1"/>
    </xf>
    <xf numFmtId="0" fontId="5" fillId="16" borderId="26" xfId="0" applyFont="1" applyFill="1" applyBorder="1" applyAlignment="1" applyProtection="1">
      <alignment horizontal="right" vertical="center"/>
      <protection hidden="1"/>
    </xf>
    <xf numFmtId="0" fontId="5" fillId="16" borderId="26" xfId="0" applyFont="1" applyFill="1" applyBorder="1" applyAlignment="1" applyProtection="1">
      <alignment horizontal="right" vertical="center" wrapText="1"/>
      <protection hidden="1"/>
    </xf>
    <xf numFmtId="0" fontId="17" fillId="16" borderId="26" xfId="0" applyFont="1" applyFill="1" applyBorder="1" applyAlignment="1" applyProtection="1">
      <alignment horizontal="right" vertical="top" wrapText="1"/>
      <protection hidden="1"/>
    </xf>
    <xf numFmtId="0" fontId="27" fillId="16" borderId="26" xfId="0" applyFont="1" applyFill="1" applyBorder="1" applyAlignment="1" applyProtection="1">
      <alignment horizontal="right" vertical="center" wrapText="1"/>
      <protection hidden="1"/>
    </xf>
    <xf numFmtId="0" fontId="16" fillId="34" borderId="27" xfId="0" applyFont="1" applyFill="1" applyBorder="1" applyAlignment="1" applyProtection="1">
      <alignment vertical="center"/>
      <protection/>
    </xf>
    <xf numFmtId="2" fontId="18" fillId="34" borderId="28" xfId="0" applyNumberFormat="1" applyFont="1" applyFill="1" applyBorder="1" applyAlignment="1" applyProtection="1">
      <alignment horizontal="center" vertical="center"/>
      <protection/>
    </xf>
    <xf numFmtId="1" fontId="16" fillId="34" borderId="28" xfId="0" applyNumberFormat="1" applyFont="1" applyFill="1" applyBorder="1" applyAlignment="1" applyProtection="1">
      <alignment horizontal="center" vertical="center"/>
      <protection/>
    </xf>
    <xf numFmtId="0" fontId="18" fillId="34" borderId="27" xfId="0" applyFont="1" applyFill="1" applyBorder="1" applyAlignment="1" applyProtection="1">
      <alignment vertical="center"/>
      <protection/>
    </xf>
    <xf numFmtId="0" fontId="16" fillId="34" borderId="29" xfId="0" applyFont="1" applyFill="1" applyBorder="1" applyAlignment="1" applyProtection="1">
      <alignment vertical="center"/>
      <protection/>
    </xf>
    <xf numFmtId="0" fontId="16" fillId="34" borderId="30" xfId="0" applyFont="1" applyFill="1" applyBorder="1" applyAlignment="1" applyProtection="1">
      <alignment vertical="center"/>
      <protection/>
    </xf>
    <xf numFmtId="166" fontId="18" fillId="4" borderId="28" xfId="0" applyNumberFormat="1" applyFont="1" applyFill="1" applyBorder="1" applyAlignment="1" applyProtection="1">
      <alignment horizontal="center" vertical="center"/>
      <protection/>
    </xf>
    <xf numFmtId="2" fontId="18" fillId="4" borderId="28" xfId="0" applyNumberFormat="1"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hidden="1"/>
    </xf>
    <xf numFmtId="166" fontId="16" fillId="4" borderId="13" xfId="0" applyNumberFormat="1" applyFont="1" applyFill="1" applyBorder="1" applyAlignment="1" applyProtection="1">
      <alignment horizontal="center" vertical="center" wrapText="1"/>
      <protection hidden="1"/>
    </xf>
    <xf numFmtId="2" fontId="16" fillId="4" borderId="13" xfId="0" applyNumberFormat="1" applyFont="1" applyFill="1" applyBorder="1" applyAlignment="1" applyProtection="1">
      <alignment horizontal="center" vertical="center" wrapText="1"/>
      <protection hidden="1"/>
    </xf>
    <xf numFmtId="166" fontId="16" fillId="4" borderId="13" xfId="0" applyNumberFormat="1" applyFont="1" applyFill="1" applyBorder="1" applyAlignment="1" applyProtection="1">
      <alignment horizontal="center" vertical="center"/>
      <protection hidden="1"/>
    </xf>
    <xf numFmtId="14" fontId="16" fillId="4" borderId="13" xfId="0" applyNumberFormat="1" applyFont="1" applyFill="1" applyBorder="1" applyAlignment="1" applyProtection="1">
      <alignment horizontal="center" vertical="center"/>
      <protection hidden="1"/>
    </xf>
    <xf numFmtId="0" fontId="5" fillId="34" borderId="27" xfId="0" applyFont="1" applyFill="1" applyBorder="1" applyAlignment="1">
      <alignment horizontal="right" vertical="center"/>
    </xf>
    <xf numFmtId="0" fontId="5" fillId="34" borderId="27" xfId="0" applyFont="1" applyFill="1" applyBorder="1" applyAlignment="1">
      <alignment/>
    </xf>
    <xf numFmtId="0" fontId="16" fillId="34" borderId="31" xfId="0" applyFont="1" applyFill="1" applyBorder="1" applyAlignment="1" applyProtection="1">
      <alignment vertical="center"/>
      <protection/>
    </xf>
    <xf numFmtId="0" fontId="5" fillId="4" borderId="0" xfId="0" applyFont="1" applyFill="1" applyAlignment="1" applyProtection="1">
      <alignment/>
      <protection/>
    </xf>
    <xf numFmtId="0" fontId="14" fillId="4" borderId="0" xfId="0" applyFont="1" applyFill="1" applyAlignment="1" applyProtection="1">
      <alignment/>
      <protection/>
    </xf>
    <xf numFmtId="0" fontId="5" fillId="4" borderId="0" xfId="0" applyFont="1" applyFill="1" applyBorder="1" applyAlignment="1" applyProtection="1">
      <alignment horizontal="center" vertical="center"/>
      <protection/>
    </xf>
    <xf numFmtId="0" fontId="6" fillId="4" borderId="32" xfId="0" applyFont="1" applyFill="1" applyBorder="1" applyAlignment="1" applyProtection="1">
      <alignment horizontal="center" vertical="center"/>
      <protection/>
    </xf>
    <xf numFmtId="0" fontId="8" fillId="4" borderId="33" xfId="0" applyFont="1" applyFill="1" applyBorder="1" applyAlignment="1" applyProtection="1">
      <alignment vertical="center" wrapText="1"/>
      <protection/>
    </xf>
    <xf numFmtId="0" fontId="6" fillId="4" borderId="34" xfId="0" applyFont="1" applyFill="1" applyBorder="1" applyAlignment="1" applyProtection="1">
      <alignment horizontal="center" vertical="center"/>
      <protection/>
    </xf>
    <xf numFmtId="0" fontId="8" fillId="4" borderId="35" xfId="0" applyFont="1" applyFill="1" applyBorder="1" applyAlignment="1" applyProtection="1">
      <alignment vertical="center" wrapText="1"/>
      <protection/>
    </xf>
    <xf numFmtId="0" fontId="6" fillId="4" borderId="36" xfId="0" applyFont="1" applyFill="1" applyBorder="1" applyAlignment="1" applyProtection="1">
      <alignment horizontal="center" vertical="center"/>
      <protection/>
    </xf>
    <xf numFmtId="0" fontId="8" fillId="4" borderId="37" xfId="0" applyFont="1" applyFill="1" applyBorder="1" applyAlignment="1" applyProtection="1">
      <alignment vertical="center" wrapText="1"/>
      <protection/>
    </xf>
    <xf numFmtId="0" fontId="8" fillId="37" borderId="0" xfId="0" applyFont="1" applyFill="1" applyBorder="1" applyAlignment="1" applyProtection="1">
      <alignment horizontal="center" vertical="center" wrapText="1"/>
      <protection/>
    </xf>
    <xf numFmtId="0" fontId="8" fillId="4" borderId="38" xfId="0" applyFont="1" applyFill="1" applyBorder="1" applyAlignment="1" applyProtection="1">
      <alignment horizontal="right" vertical="center"/>
      <protection/>
    </xf>
    <xf numFmtId="0" fontId="5" fillId="0" borderId="0" xfId="0" applyFont="1" applyBorder="1" applyAlignment="1" applyProtection="1">
      <alignment/>
      <protection/>
    </xf>
    <xf numFmtId="0" fontId="8" fillId="4" borderId="39" xfId="0" applyFont="1" applyFill="1" applyBorder="1" applyAlignment="1" applyProtection="1">
      <alignment horizontal="right" vertical="center"/>
      <protection/>
    </xf>
    <xf numFmtId="0" fontId="8" fillId="4" borderId="39" xfId="0" applyFont="1" applyFill="1" applyBorder="1" applyAlignment="1" applyProtection="1">
      <alignment horizontal="right" vertical="center" wrapText="1"/>
      <protection/>
    </xf>
    <xf numFmtId="0" fontId="17" fillId="4" borderId="39" xfId="0" applyFont="1" applyFill="1" applyBorder="1" applyAlignment="1" applyProtection="1">
      <alignment horizontal="right" vertical="top" wrapText="1"/>
      <protection/>
    </xf>
    <xf numFmtId="0" fontId="23" fillId="4" borderId="39" xfId="0" applyFont="1" applyFill="1" applyBorder="1" applyAlignment="1" applyProtection="1">
      <alignment horizontal="right" vertical="center" wrapText="1"/>
      <protection/>
    </xf>
    <xf numFmtId="0" fontId="23" fillId="4" borderId="40" xfId="0" applyFont="1" applyFill="1" applyBorder="1" applyAlignment="1" applyProtection="1">
      <alignment horizontal="right" vertical="center" wrapText="1"/>
      <protection/>
    </xf>
    <xf numFmtId="0" fontId="16" fillId="34" borderId="41" xfId="0" applyFont="1" applyFill="1" applyBorder="1" applyAlignment="1" applyProtection="1">
      <alignment vertical="center"/>
      <protection/>
    </xf>
    <xf numFmtId="0" fontId="5" fillId="0" borderId="0" xfId="0" applyFont="1" applyBorder="1" applyAlignment="1">
      <alignment horizontal="justify" wrapText="1"/>
    </xf>
    <xf numFmtId="0" fontId="5" fillId="0" borderId="0" xfId="0" applyFont="1" applyBorder="1" applyAlignment="1">
      <alignment horizontal="justify" vertical="center" wrapText="1" shrinkToFit="1"/>
    </xf>
    <xf numFmtId="0" fontId="0" fillId="36" borderId="0" xfId="0" applyFill="1" applyBorder="1" applyAlignment="1">
      <alignment wrapText="1"/>
    </xf>
    <xf numFmtId="0" fontId="5" fillId="36" borderId="0" xfId="0" applyFont="1" applyFill="1" applyBorder="1" applyAlignment="1">
      <alignment horizontal="justify" wrapText="1"/>
    </xf>
    <xf numFmtId="0" fontId="11" fillId="36" borderId="0" xfId="0" applyFont="1" applyFill="1" applyBorder="1" applyAlignment="1">
      <alignment horizontal="justify" wrapText="1"/>
    </xf>
    <xf numFmtId="0" fontId="8" fillId="36" borderId="0" xfId="0" applyFont="1" applyFill="1" applyBorder="1" applyAlignment="1">
      <alignment horizontal="justify" vertical="top" wrapText="1"/>
    </xf>
    <xf numFmtId="0" fontId="9" fillId="36" borderId="0" xfId="0" applyFont="1" applyFill="1" applyBorder="1" applyAlignment="1">
      <alignment horizontal="justify" wrapText="1"/>
    </xf>
    <xf numFmtId="0" fontId="5" fillId="36" borderId="0" xfId="0" applyFont="1" applyFill="1" applyBorder="1" applyAlignment="1">
      <alignment horizontal="justify" vertical="center" wrapText="1"/>
    </xf>
    <xf numFmtId="0" fontId="5" fillId="36" borderId="0" xfId="0" applyFont="1" applyFill="1" applyBorder="1" applyAlignment="1">
      <alignment horizontal="justify" vertical="top" wrapText="1"/>
    </xf>
    <xf numFmtId="0" fontId="8" fillId="36" borderId="0" xfId="0" applyFont="1" applyFill="1" applyBorder="1" applyAlignment="1">
      <alignment horizontal="justify" wrapText="1"/>
    </xf>
    <xf numFmtId="0" fontId="10" fillId="36" borderId="0" xfId="0" applyFont="1" applyFill="1" applyBorder="1" applyAlignment="1">
      <alignment horizontal="justify" wrapText="1"/>
    </xf>
    <xf numFmtId="0" fontId="12" fillId="36" borderId="0" xfId="0" applyFont="1" applyFill="1" applyBorder="1" applyAlignment="1">
      <alignment horizontal="justify" wrapText="1"/>
    </xf>
    <xf numFmtId="0" fontId="10" fillId="36" borderId="0" xfId="0" applyFont="1" applyFill="1" applyBorder="1" applyAlignment="1">
      <alignment wrapText="1"/>
    </xf>
    <xf numFmtId="0" fontId="8" fillId="36" borderId="0" xfId="0" applyFont="1" applyFill="1" applyBorder="1" applyAlignment="1">
      <alignment vertical="center" wrapText="1"/>
    </xf>
    <xf numFmtId="0" fontId="75" fillId="34" borderId="0" xfId="0" applyFont="1" applyFill="1" applyBorder="1" applyAlignment="1" applyProtection="1">
      <alignment horizontal="center" vertical="center"/>
      <protection hidden="1"/>
    </xf>
    <xf numFmtId="1" fontId="76" fillId="34" borderId="28" xfId="0" applyNumberFormat="1" applyFont="1" applyFill="1" applyBorder="1" applyAlignment="1" applyProtection="1">
      <alignment horizontal="left" vertical="center"/>
      <protection/>
    </xf>
    <xf numFmtId="1" fontId="75" fillId="34" borderId="0" xfId="0" applyNumberFormat="1" applyFont="1" applyFill="1" applyBorder="1" applyAlignment="1">
      <alignment horizontal="center" vertical="center"/>
    </xf>
    <xf numFmtId="1" fontId="75" fillId="34" borderId="0" xfId="0" applyNumberFormat="1" applyFont="1" applyFill="1" applyBorder="1" applyAlignment="1" applyProtection="1">
      <alignment horizontal="center" vertical="center"/>
      <protection/>
    </xf>
    <xf numFmtId="0" fontId="36" fillId="16" borderId="0" xfId="0" applyFont="1" applyFill="1" applyBorder="1" applyAlignment="1" applyProtection="1">
      <alignment horizontal="left"/>
      <protection/>
    </xf>
    <xf numFmtId="0" fontId="36" fillId="16" borderId="0" xfId="0" applyFont="1" applyFill="1" applyBorder="1" applyAlignment="1" applyProtection="1">
      <alignment wrapText="1"/>
      <protection locked="0"/>
    </xf>
    <xf numFmtId="0" fontId="77" fillId="38" borderId="0" xfId="0" applyFont="1" applyFill="1" applyBorder="1" applyAlignment="1" applyProtection="1">
      <alignment horizontal="center" vertical="center" wrapText="1"/>
      <protection/>
    </xf>
    <xf numFmtId="0" fontId="15" fillId="34" borderId="0" xfId="0" applyFont="1" applyFill="1" applyBorder="1" applyAlignment="1" applyProtection="1">
      <alignment horizontal="center" vertical="center" wrapText="1"/>
      <protection hidden="1" locked="0"/>
    </xf>
    <xf numFmtId="0" fontId="4" fillId="16" borderId="0" xfId="0" applyFont="1" applyFill="1" applyBorder="1" applyAlignment="1" applyProtection="1">
      <alignment horizontal="left" wrapText="1"/>
      <protection/>
    </xf>
    <xf numFmtId="0" fontId="15" fillId="0" borderId="39"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39" xfId="0" applyFont="1" applyBorder="1" applyAlignment="1" applyProtection="1">
      <alignment horizontal="center"/>
      <protection locked="0"/>
    </xf>
    <xf numFmtId="0" fontId="15" fillId="0" borderId="16" xfId="0" applyFont="1" applyBorder="1" applyAlignment="1" applyProtection="1">
      <alignment horizontal="center"/>
      <protection locked="0"/>
    </xf>
    <xf numFmtId="14" fontId="15" fillId="0" borderId="39" xfId="0" applyNumberFormat="1" applyFont="1" applyBorder="1" applyAlignment="1" applyProtection="1">
      <alignment horizontal="center"/>
      <protection locked="0"/>
    </xf>
    <xf numFmtId="14" fontId="15" fillId="0" borderId="16" xfId="0" applyNumberFormat="1" applyFont="1" applyBorder="1" applyAlignment="1" applyProtection="1">
      <alignment horizontal="center"/>
      <protection locked="0"/>
    </xf>
    <xf numFmtId="0" fontId="15" fillId="0" borderId="38" xfId="0" applyFont="1" applyBorder="1" applyAlignment="1" applyProtection="1">
      <alignment horizontal="center"/>
      <protection locked="0"/>
    </xf>
    <xf numFmtId="0" fontId="15" fillId="0" borderId="42" xfId="0" applyFont="1" applyBorder="1" applyAlignment="1" applyProtection="1">
      <alignment horizontal="center"/>
      <protection locked="0"/>
    </xf>
    <xf numFmtId="0" fontId="5" fillId="0" borderId="0" xfId="0" applyFont="1" applyAlignment="1">
      <alignment horizontal="center" wrapText="1"/>
    </xf>
    <xf numFmtId="2" fontId="18" fillId="36" borderId="43" xfId="0" applyNumberFormat="1" applyFont="1" applyFill="1" applyBorder="1" applyAlignment="1" applyProtection="1">
      <alignment horizontal="left" vertical="center"/>
      <protection/>
    </xf>
    <xf numFmtId="2" fontId="18" fillId="36" borderId="44" xfId="0" applyNumberFormat="1" applyFont="1" applyFill="1" applyBorder="1" applyAlignment="1" applyProtection="1">
      <alignment horizontal="left" vertical="center"/>
      <protection/>
    </xf>
    <xf numFmtId="2" fontId="18" fillId="36" borderId="45" xfId="0" applyNumberFormat="1" applyFont="1" applyFill="1" applyBorder="1" applyAlignment="1" applyProtection="1">
      <alignment horizontal="left" vertical="center"/>
      <protection/>
    </xf>
    <xf numFmtId="2" fontId="18" fillId="36" borderId="27" xfId="0" applyNumberFormat="1" applyFont="1" applyFill="1" applyBorder="1" applyAlignment="1" applyProtection="1">
      <alignment horizontal="left" vertical="center"/>
      <protection/>
    </xf>
    <xf numFmtId="2" fontId="18" fillId="36" borderId="0" xfId="0" applyNumberFormat="1" applyFont="1" applyFill="1" applyBorder="1" applyAlignment="1" applyProtection="1">
      <alignment horizontal="left" vertical="center"/>
      <protection/>
    </xf>
    <xf numFmtId="2" fontId="18" fillId="36" borderId="28" xfId="0" applyNumberFormat="1" applyFont="1" applyFill="1" applyBorder="1" applyAlignment="1" applyProtection="1">
      <alignment horizontal="left" vertical="center"/>
      <protection/>
    </xf>
    <xf numFmtId="0" fontId="15" fillId="4" borderId="39" xfId="0" applyFont="1" applyFill="1" applyBorder="1" applyAlignment="1" applyProtection="1">
      <alignment horizontal="center"/>
      <protection hidden="1"/>
    </xf>
    <xf numFmtId="0" fontId="15" fillId="4" borderId="16" xfId="0" applyFont="1" applyFill="1" applyBorder="1" applyAlignment="1" applyProtection="1">
      <alignment horizontal="center"/>
      <protection hidden="1"/>
    </xf>
    <xf numFmtId="0" fontId="5" fillId="37" borderId="26"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26" fillId="16" borderId="0" xfId="0" applyFont="1" applyFill="1" applyBorder="1" applyAlignment="1" applyProtection="1">
      <alignment horizontal="center" wrapText="1"/>
      <protection locked="0"/>
    </xf>
    <xf numFmtId="0" fontId="16" fillId="36" borderId="27" xfId="0" applyFont="1" applyFill="1" applyBorder="1" applyAlignment="1" applyProtection="1">
      <alignment vertical="top" wrapText="1"/>
      <protection/>
    </xf>
    <xf numFmtId="0" fontId="16" fillId="36" borderId="0" xfId="0" applyFont="1" applyFill="1" applyBorder="1" applyAlignment="1" applyProtection="1">
      <alignment vertical="top" wrapText="1"/>
      <protection/>
    </xf>
    <xf numFmtId="0" fontId="16" fillId="36" borderId="28" xfId="0" applyFont="1" applyFill="1" applyBorder="1" applyAlignment="1" applyProtection="1">
      <alignment vertical="top" wrapText="1"/>
      <protection/>
    </xf>
    <xf numFmtId="0" fontId="16" fillId="36" borderId="29" xfId="0" applyFont="1" applyFill="1" applyBorder="1" applyAlignment="1" applyProtection="1">
      <alignment vertical="top" wrapText="1"/>
      <protection/>
    </xf>
    <xf numFmtId="0" fontId="16" fillId="36" borderId="30" xfId="0" applyFont="1" applyFill="1" applyBorder="1" applyAlignment="1" applyProtection="1">
      <alignment vertical="top" wrapText="1"/>
      <protection/>
    </xf>
    <xf numFmtId="0" fontId="16" fillId="36" borderId="31" xfId="0" applyFont="1" applyFill="1" applyBorder="1" applyAlignment="1" applyProtection="1">
      <alignment vertical="top" wrapText="1"/>
      <protection/>
    </xf>
    <xf numFmtId="0" fontId="12" fillId="34" borderId="0" xfId="0" applyFont="1" applyFill="1" applyAlignment="1" applyProtection="1">
      <alignment horizontal="center" wrapText="1"/>
      <protection hidden="1"/>
    </xf>
    <xf numFmtId="0" fontId="8" fillId="34" borderId="46" xfId="0" applyFont="1" applyFill="1" applyBorder="1" applyAlignment="1" applyProtection="1">
      <alignment horizontal="center"/>
      <protection hidden="1"/>
    </xf>
    <xf numFmtId="0" fontId="5" fillId="34" borderId="47" xfId="0" applyFont="1" applyFill="1" applyBorder="1" applyAlignment="1" applyProtection="1">
      <alignment horizontal="center"/>
      <protection hidden="1"/>
    </xf>
    <xf numFmtId="0" fontId="5" fillId="34" borderId="48" xfId="0" applyFont="1" applyFill="1" applyBorder="1" applyAlignment="1" applyProtection="1">
      <alignment horizontal="center"/>
      <protection hidden="1"/>
    </xf>
    <xf numFmtId="0" fontId="75" fillId="34" borderId="0" xfId="0" applyFont="1" applyFill="1" applyAlignment="1" applyProtection="1">
      <alignment horizontal="center" wrapText="1"/>
      <protection hidden="1"/>
    </xf>
    <xf numFmtId="14" fontId="15" fillId="4" borderId="39" xfId="0" applyNumberFormat="1" applyFont="1" applyFill="1" applyBorder="1" applyAlignment="1" applyProtection="1">
      <alignment horizontal="center"/>
      <protection hidden="1"/>
    </xf>
    <xf numFmtId="14" fontId="15" fillId="4" borderId="16" xfId="0" applyNumberFormat="1" applyFont="1" applyFill="1" applyBorder="1" applyAlignment="1" applyProtection="1">
      <alignment horizontal="center"/>
      <protection hidden="1"/>
    </xf>
    <xf numFmtId="0" fontId="5" fillId="10" borderId="0" xfId="0" applyFont="1" applyFill="1" applyAlignment="1" applyProtection="1">
      <alignment horizontal="left" vertical="top" wrapText="1"/>
      <protection locked="0"/>
    </xf>
    <xf numFmtId="0" fontId="5" fillId="10" borderId="0" xfId="0" applyFont="1" applyFill="1" applyAlignment="1" applyProtection="1">
      <alignment horizontal="left" vertical="top"/>
      <protection locked="0"/>
    </xf>
    <xf numFmtId="0" fontId="18" fillId="16" borderId="27" xfId="0" applyFont="1" applyFill="1" applyBorder="1" applyAlignment="1" applyProtection="1">
      <alignment horizontal="center" vertical="center" wrapText="1"/>
      <protection/>
    </xf>
    <xf numFmtId="0" fontId="18" fillId="16" borderId="0" xfId="0" applyFont="1" applyFill="1" applyBorder="1" applyAlignment="1" applyProtection="1">
      <alignment horizontal="center" vertical="center" wrapText="1"/>
      <protection/>
    </xf>
    <xf numFmtId="0" fontId="18" fillId="16" borderId="27" xfId="0" applyFont="1" applyFill="1" applyBorder="1" applyAlignment="1" applyProtection="1">
      <alignment horizontal="center" vertical="center"/>
      <protection/>
    </xf>
    <xf numFmtId="0" fontId="18" fillId="16" borderId="0" xfId="0" applyFont="1" applyFill="1" applyBorder="1" applyAlignment="1" applyProtection="1">
      <alignment horizontal="center" vertical="center"/>
      <protection/>
    </xf>
    <xf numFmtId="0" fontId="8" fillId="34" borderId="43" xfId="0" applyFont="1" applyFill="1" applyBorder="1" applyAlignment="1" applyProtection="1">
      <alignment horizontal="center" vertical="center"/>
      <protection/>
    </xf>
    <xf numFmtId="0" fontId="8" fillId="34" borderId="44" xfId="0" applyFont="1" applyFill="1" applyBorder="1" applyAlignment="1" applyProtection="1">
      <alignment horizontal="center" vertical="center"/>
      <protection/>
    </xf>
    <xf numFmtId="0" fontId="8" fillId="34" borderId="45"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2">
    <dxf>
      <fill>
        <patternFill patternType="solid">
          <fgColor theme="0"/>
          <bgColor theme="0"/>
        </patternFill>
      </fill>
    </dxf>
    <dxf>
      <font>
        <color theme="0"/>
      </font>
      <fill>
        <patternFill patternType="none">
          <bgColor indexed="6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indexed="10"/>
      </font>
      <fill>
        <patternFill>
          <bgColor indexed="29"/>
        </patternFill>
      </fill>
    </dxf>
    <dxf>
      <font>
        <b/>
        <i val="0"/>
        <color indexed="10"/>
      </font>
      <fill>
        <patternFill>
          <bgColor indexed="29"/>
        </patternFill>
      </fill>
    </dxf>
    <dxf/>
    <dxf>
      <font>
        <color rgb="FF006100"/>
      </font>
      <fill>
        <patternFill>
          <bgColor rgb="FFC6EFCE"/>
        </patternFill>
      </fill>
    </dxf>
    <dxf>
      <font>
        <color rgb="FF9C0006"/>
      </font>
      <fill>
        <patternFill>
          <bgColor rgb="FFFFC7CE"/>
        </patternFill>
      </fill>
    </dxf>
    <dxf>
      <font>
        <b/>
        <i val="0"/>
        <color rgb="FFC00000"/>
      </font>
      <fill>
        <patternFill>
          <bgColor theme="5" tint="0.7999799847602844"/>
        </patternFill>
      </fill>
    </dxf>
    <dxf>
      <font>
        <b/>
        <i val="0"/>
        <color rgb="FF009900"/>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75"/>
  <sheetViews>
    <sheetView zoomScaleSheetLayoutView="100" zoomScalePageLayoutView="0" workbookViewId="0" topLeftCell="A1">
      <selection activeCell="B8" sqref="B8"/>
    </sheetView>
  </sheetViews>
  <sheetFormatPr defaultColWidth="11.421875" defaultRowHeight="12.75"/>
  <cols>
    <col min="1" max="1" width="5.7109375" style="6" customWidth="1"/>
    <col min="2" max="2" width="125.28125" style="6" customWidth="1"/>
    <col min="3" max="16384" width="11.421875" style="5" customWidth="1"/>
  </cols>
  <sheetData>
    <row r="1" ht="4.5" customHeight="1">
      <c r="B1" s="10"/>
    </row>
    <row r="2" spans="1:2" ht="33.75">
      <c r="A2" s="160"/>
      <c r="B2" s="96" t="s">
        <v>20</v>
      </c>
    </row>
    <row r="3" spans="1:2" ht="4.5" customHeight="1">
      <c r="A3" s="149"/>
      <c r="B3" s="10"/>
    </row>
    <row r="4" spans="1:2" ht="15">
      <c r="A4" s="149"/>
      <c r="B4" s="9"/>
    </row>
    <row r="5" spans="1:2" ht="2.25" customHeight="1">
      <c r="A5" s="149"/>
      <c r="B5" s="10"/>
    </row>
    <row r="6" spans="1:2" ht="18" customHeight="1">
      <c r="A6" s="149"/>
      <c r="B6" s="97" t="s">
        <v>21</v>
      </c>
    </row>
    <row r="7" spans="1:2" ht="2.25" customHeight="1">
      <c r="A7" s="149"/>
      <c r="B7" s="11"/>
    </row>
    <row r="8" spans="1:2" ht="83.25" customHeight="1">
      <c r="A8" s="149"/>
      <c r="B8" s="148" t="s">
        <v>181</v>
      </c>
    </row>
    <row r="9" spans="1:2" ht="2.25" customHeight="1">
      <c r="A9" s="149"/>
      <c r="B9" s="10"/>
    </row>
    <row r="10" spans="1:2" ht="18" customHeight="1">
      <c r="A10" s="149"/>
      <c r="B10" s="97" t="s">
        <v>44</v>
      </c>
    </row>
    <row r="11" spans="1:2" ht="2.25" customHeight="1">
      <c r="A11" s="149"/>
      <c r="B11" s="11"/>
    </row>
    <row r="12" spans="1:2" ht="42.75" customHeight="1">
      <c r="A12" s="149"/>
      <c r="B12" s="150" t="s">
        <v>52</v>
      </c>
    </row>
    <row r="13" spans="1:2" ht="15">
      <c r="A13" s="149"/>
      <c r="B13" s="150" t="s">
        <v>58</v>
      </c>
    </row>
    <row r="14" spans="1:2" ht="15">
      <c r="A14" s="149"/>
      <c r="B14" s="150" t="s">
        <v>174</v>
      </c>
    </row>
    <row r="15" spans="1:2" ht="15">
      <c r="A15" s="149"/>
      <c r="B15" s="153" t="s">
        <v>59</v>
      </c>
    </row>
    <row r="16" spans="1:2" ht="15">
      <c r="A16" s="149"/>
      <c r="B16" s="153" t="s">
        <v>60</v>
      </c>
    </row>
    <row r="17" spans="1:2" ht="45">
      <c r="A17" s="149"/>
      <c r="B17" s="154" t="s">
        <v>61</v>
      </c>
    </row>
    <row r="18" spans="1:2" ht="30">
      <c r="A18" s="149"/>
      <c r="B18" s="150" t="s">
        <v>32</v>
      </c>
    </row>
    <row r="19" spans="1:2" ht="30">
      <c r="A19" s="149"/>
      <c r="B19" s="150" t="s">
        <v>184</v>
      </c>
    </row>
    <row r="20" spans="1:2" ht="30">
      <c r="A20" s="149"/>
      <c r="B20" s="150" t="s">
        <v>62</v>
      </c>
    </row>
    <row r="21" spans="1:2" ht="39.75" customHeight="1">
      <c r="A21" s="149"/>
      <c r="B21" s="155" t="s">
        <v>179</v>
      </c>
    </row>
    <row r="22" spans="1:2" ht="2.25" customHeight="1">
      <c r="A22" s="149"/>
      <c r="B22" s="10"/>
    </row>
    <row r="23" spans="1:2" ht="18" customHeight="1">
      <c r="A23" s="149"/>
      <c r="B23" s="97" t="s">
        <v>170</v>
      </c>
    </row>
    <row r="24" spans="1:2" ht="2.25" customHeight="1">
      <c r="A24" s="149"/>
      <c r="B24" s="11"/>
    </row>
    <row r="25" spans="1:2" ht="73.5" customHeight="1">
      <c r="A25" s="149"/>
      <c r="B25" s="150" t="s">
        <v>180</v>
      </c>
    </row>
    <row r="26" spans="1:2" ht="15">
      <c r="A26" s="149"/>
      <c r="B26" s="151" t="s">
        <v>171</v>
      </c>
    </row>
    <row r="27" spans="1:2" ht="15">
      <c r="A27" s="149"/>
      <c r="B27" s="151" t="s">
        <v>26</v>
      </c>
    </row>
    <row r="28" spans="1:2" ht="15">
      <c r="A28" s="149"/>
      <c r="B28" s="156" t="s">
        <v>172</v>
      </c>
    </row>
    <row r="29" spans="1:2" ht="15">
      <c r="A29" s="149"/>
      <c r="B29" s="157" t="s">
        <v>63</v>
      </c>
    </row>
    <row r="30" spans="1:2" ht="15">
      <c r="A30" s="149"/>
      <c r="B30" s="150" t="s">
        <v>22</v>
      </c>
    </row>
    <row r="31" spans="1:2" ht="15">
      <c r="A31" s="149"/>
      <c r="B31" s="157" t="s">
        <v>64</v>
      </c>
    </row>
    <row r="32" spans="1:2" ht="15">
      <c r="A32" s="149"/>
      <c r="B32" s="150" t="s">
        <v>23</v>
      </c>
    </row>
    <row r="33" spans="1:2" ht="15">
      <c r="A33" s="149"/>
      <c r="B33" s="157" t="s">
        <v>65</v>
      </c>
    </row>
    <row r="34" spans="1:2" ht="15">
      <c r="A34" s="149"/>
      <c r="B34" s="150" t="s">
        <v>33</v>
      </c>
    </row>
    <row r="35" spans="1:2" ht="15">
      <c r="A35" s="149"/>
      <c r="B35" s="156" t="s">
        <v>173</v>
      </c>
    </row>
    <row r="36" spans="1:2" ht="15">
      <c r="A36" s="149"/>
      <c r="B36" s="150" t="s">
        <v>135</v>
      </c>
    </row>
    <row r="37" spans="1:2" ht="15">
      <c r="A37" s="149"/>
      <c r="B37" s="157" t="s">
        <v>162</v>
      </c>
    </row>
    <row r="38" spans="1:2" ht="15">
      <c r="A38" s="149"/>
      <c r="B38" s="150" t="s">
        <v>24</v>
      </c>
    </row>
    <row r="39" spans="1:2" ht="15">
      <c r="A39" s="149"/>
      <c r="B39" s="156" t="s">
        <v>66</v>
      </c>
    </row>
    <row r="40" spans="1:2" ht="30">
      <c r="A40" s="149"/>
      <c r="B40" s="150" t="s">
        <v>34</v>
      </c>
    </row>
    <row r="41" spans="1:6" ht="15">
      <c r="A41" s="149"/>
      <c r="B41" s="157" t="s">
        <v>164</v>
      </c>
      <c r="F41" s="93"/>
    </row>
    <row r="42" spans="1:2" ht="15">
      <c r="A42" s="149"/>
      <c r="B42" s="150" t="s">
        <v>25</v>
      </c>
    </row>
    <row r="43" spans="1:2" ht="15">
      <c r="A43" s="149"/>
      <c r="B43" s="158" t="s">
        <v>67</v>
      </c>
    </row>
    <row r="44" spans="1:2" ht="15">
      <c r="A44" s="149"/>
      <c r="B44" s="153" t="s">
        <v>68</v>
      </c>
    </row>
    <row r="45" spans="1:2" ht="15">
      <c r="A45" s="149"/>
      <c r="B45" s="157" t="s">
        <v>165</v>
      </c>
    </row>
    <row r="46" spans="1:2" ht="15">
      <c r="A46" s="149"/>
      <c r="B46" s="150" t="s">
        <v>163</v>
      </c>
    </row>
    <row r="47" spans="1:2" ht="15">
      <c r="A47" s="149"/>
      <c r="B47" s="150" t="s">
        <v>31</v>
      </c>
    </row>
    <row r="48" spans="1:2" ht="15">
      <c r="A48" s="149"/>
      <c r="B48" s="150" t="s">
        <v>27</v>
      </c>
    </row>
    <row r="49" spans="1:2" ht="15">
      <c r="A49" s="149"/>
      <c r="B49" s="150" t="s">
        <v>28</v>
      </c>
    </row>
    <row r="50" spans="1:2" ht="15">
      <c r="A50" s="149"/>
      <c r="B50" s="150" t="s">
        <v>29</v>
      </c>
    </row>
    <row r="51" spans="1:2" ht="15">
      <c r="A51" s="149"/>
      <c r="B51" s="157" t="s">
        <v>166</v>
      </c>
    </row>
    <row r="52" spans="1:2" ht="23.25" customHeight="1">
      <c r="A52" s="149"/>
      <c r="B52" s="150" t="s">
        <v>30</v>
      </c>
    </row>
    <row r="53" spans="1:2" ht="29.25" customHeight="1">
      <c r="A53" s="149"/>
      <c r="B53" s="153" t="s">
        <v>175</v>
      </c>
    </row>
    <row r="54" spans="1:2" ht="32.25" customHeight="1">
      <c r="A54" s="149"/>
      <c r="B54" s="150" t="s">
        <v>176</v>
      </c>
    </row>
    <row r="55" spans="1:2" ht="37.5" customHeight="1">
      <c r="A55" s="149"/>
      <c r="B55" s="150" t="s">
        <v>177</v>
      </c>
    </row>
    <row r="56" spans="1:2" ht="15">
      <c r="A56" s="149"/>
      <c r="B56" s="157" t="s">
        <v>167</v>
      </c>
    </row>
    <row r="57" spans="1:2" ht="15">
      <c r="A57" s="149"/>
      <c r="B57" s="150" t="s">
        <v>69</v>
      </c>
    </row>
    <row r="58" spans="1:2" ht="15">
      <c r="A58" s="149"/>
      <c r="B58" s="157" t="s">
        <v>178</v>
      </c>
    </row>
    <row r="59" spans="1:2" ht="15">
      <c r="A59" s="149"/>
      <c r="B59" s="150" t="s">
        <v>70</v>
      </c>
    </row>
    <row r="60" spans="1:2" ht="15">
      <c r="A60" s="149"/>
      <c r="B60" s="159" t="s">
        <v>71</v>
      </c>
    </row>
    <row r="61" spans="1:2" ht="30">
      <c r="A61" s="149"/>
      <c r="B61" s="150" t="s">
        <v>132</v>
      </c>
    </row>
    <row r="62" spans="1:2" ht="51" customHeight="1">
      <c r="A62" s="149"/>
      <c r="B62" s="150" t="s">
        <v>133</v>
      </c>
    </row>
    <row r="63" spans="1:2" ht="38.25" customHeight="1">
      <c r="A63" s="149"/>
      <c r="B63" s="150" t="s">
        <v>134</v>
      </c>
    </row>
    <row r="64" spans="1:2" ht="72.75" customHeight="1">
      <c r="A64" s="149"/>
      <c r="B64" s="152"/>
    </row>
    <row r="65" spans="1:2" ht="2.25" customHeight="1">
      <c r="A65" s="149"/>
      <c r="B65" s="11"/>
    </row>
    <row r="66" spans="1:2" ht="70.5" customHeight="1">
      <c r="A66" s="149"/>
      <c r="B66" s="150"/>
    </row>
    <row r="67" spans="1:2" ht="21.75" customHeight="1">
      <c r="A67" s="149"/>
      <c r="B67" s="151"/>
    </row>
    <row r="68" spans="1:2" ht="71.25" customHeight="1">
      <c r="A68" s="149"/>
      <c r="B68" s="150"/>
    </row>
    <row r="69" spans="1:2" ht="69" customHeight="1">
      <c r="A69" s="149"/>
      <c r="B69" s="152"/>
    </row>
    <row r="70" spans="1:2" ht="35.25" customHeight="1">
      <c r="A70" s="149"/>
      <c r="B70" s="150"/>
    </row>
    <row r="71" ht="15">
      <c r="B71" s="147"/>
    </row>
    <row r="72" ht="15">
      <c r="B72" s="147"/>
    </row>
    <row r="73" ht="15">
      <c r="B73" s="147"/>
    </row>
    <row r="74" ht="15">
      <c r="B74" s="147"/>
    </row>
    <row r="75" ht="15">
      <c r="B75" s="147"/>
    </row>
  </sheetData>
  <sheetProtection password="C8A0" sheet="1" objects="1" formatCells="0" formatColumns="0" formatRows="0"/>
  <printOptions horizontalCentered="1" verticalCentered="1"/>
  <pageMargins left="0.7086614173228347" right="0.7086614173228347" top="0.2362204724409449" bottom="0.4724409448818898" header="0.15748031496062992" footer="0.2755905511811024"/>
  <pageSetup fitToHeight="2" fitToWidth="1" horizontalDpi="600" verticalDpi="600" orientation="portrait" paperSize="9" scale="68" r:id="rId1"/>
  <headerFooter alignWithMargins="0">
    <oddFooter>&amp;L&amp;"Trebuchet MS,Normal"&amp;8Notice explicative&amp;R&amp;"Trebuchet MS,Normal"&amp;8Page &amp;P sur &amp;N</oddFooter>
  </headerFooter>
  <rowBreaks count="1" manualBreakCount="1">
    <brk id="40" max="255" man="1"/>
  </rowBreaks>
  <colBreaks count="1" manualBreakCount="1">
    <brk id="2" max="65535" man="1"/>
  </colBreaks>
</worksheet>
</file>

<file path=xl/worksheets/sheet2.xml><?xml version="1.0" encoding="utf-8"?>
<worksheet xmlns="http://schemas.openxmlformats.org/spreadsheetml/2006/main" xmlns:r="http://schemas.openxmlformats.org/officeDocument/2006/relationships">
  <dimension ref="A1:E18"/>
  <sheetViews>
    <sheetView tabSelected="1" zoomScaleSheetLayoutView="100" workbookViewId="0" topLeftCell="A3">
      <selection activeCell="B6" sqref="B6:C6"/>
    </sheetView>
  </sheetViews>
  <sheetFormatPr defaultColWidth="11.57421875" defaultRowHeight="12.75"/>
  <cols>
    <col min="1" max="1" width="21.28125" style="14" customWidth="1"/>
    <col min="2" max="2" width="112.8515625" style="14" customWidth="1"/>
    <col min="3" max="3" width="13.00390625" style="17" customWidth="1"/>
    <col min="4" max="4" width="2.140625" style="14" hidden="1" customWidth="1"/>
    <col min="5" max="5" width="11.57421875" style="14" hidden="1" customWidth="1"/>
    <col min="6" max="16384" width="11.57421875" style="14" customWidth="1"/>
  </cols>
  <sheetData>
    <row r="1" spans="1:3" ht="4.5" customHeight="1">
      <c r="A1" s="12" t="s">
        <v>186</v>
      </c>
      <c r="B1" s="13"/>
      <c r="C1" s="13"/>
    </row>
    <row r="2" spans="1:3" ht="62.25" customHeight="1">
      <c r="A2" s="165" t="s">
        <v>191</v>
      </c>
      <c r="B2" s="169" t="s">
        <v>16</v>
      </c>
      <c r="C2" s="169"/>
    </row>
    <row r="3" spans="1:3" ht="4.5" customHeight="1">
      <c r="A3" s="12"/>
      <c r="B3" s="13"/>
      <c r="C3" s="13"/>
    </row>
    <row r="4" spans="1:3" ht="6.75" customHeight="1">
      <c r="A4" s="129"/>
      <c r="B4" s="130"/>
      <c r="C4" s="131"/>
    </row>
    <row r="5" spans="1:5" ht="18" customHeight="1">
      <c r="A5" s="139" t="s">
        <v>53</v>
      </c>
      <c r="B5" s="176"/>
      <c r="C5" s="177"/>
      <c r="D5" s="140"/>
      <c r="E5" s="140"/>
    </row>
    <row r="6" spans="1:5" ht="18" customHeight="1">
      <c r="A6" s="141" t="s">
        <v>54</v>
      </c>
      <c r="B6" s="172"/>
      <c r="C6" s="173"/>
      <c r="D6" s="140"/>
      <c r="E6" s="140"/>
    </row>
    <row r="7" spans="1:5" ht="18" customHeight="1">
      <c r="A7" s="142" t="s">
        <v>55</v>
      </c>
      <c r="B7" s="174"/>
      <c r="C7" s="175"/>
      <c r="D7" s="140"/>
      <c r="E7" s="140"/>
    </row>
    <row r="8" spans="1:5" ht="18" customHeight="1">
      <c r="A8" s="142" t="s">
        <v>56</v>
      </c>
      <c r="B8" s="172"/>
      <c r="C8" s="173"/>
      <c r="D8" s="140"/>
      <c r="E8" s="140"/>
    </row>
    <row r="9" spans="1:5" ht="18" customHeight="1">
      <c r="A9" s="143" t="s">
        <v>57</v>
      </c>
      <c r="B9" s="172"/>
      <c r="C9" s="173"/>
      <c r="D9" s="140"/>
      <c r="E9" s="140"/>
    </row>
    <row r="10" spans="1:5" ht="18" customHeight="1">
      <c r="A10" s="144" t="s">
        <v>72</v>
      </c>
      <c r="B10" s="170"/>
      <c r="C10" s="171"/>
      <c r="D10" s="140"/>
      <c r="E10" s="140"/>
    </row>
    <row r="11" spans="1:5" ht="18" customHeight="1">
      <c r="A11" s="145" t="s">
        <v>158</v>
      </c>
      <c r="B11" s="168"/>
      <c r="C11" s="168"/>
      <c r="D11" s="168"/>
      <c r="E11" s="168"/>
    </row>
    <row r="12" spans="1:3" ht="29.25" customHeight="1">
      <c r="A12" s="98" t="s">
        <v>187</v>
      </c>
      <c r="B12" s="99"/>
      <c r="C12" s="100"/>
    </row>
    <row r="13" spans="1:4" ht="18" customHeight="1">
      <c r="A13" s="132">
        <v>1</v>
      </c>
      <c r="B13" s="133" t="s">
        <v>129</v>
      </c>
      <c r="C13" s="89" t="s">
        <v>41</v>
      </c>
      <c r="D13" s="15"/>
    </row>
    <row r="14" spans="1:3" ht="60">
      <c r="A14" s="134">
        <v>2</v>
      </c>
      <c r="B14" s="135" t="s">
        <v>130</v>
      </c>
      <c r="C14" s="90" t="s">
        <v>41</v>
      </c>
    </row>
    <row r="15" spans="1:3" ht="105">
      <c r="A15" s="134">
        <v>3</v>
      </c>
      <c r="B15" s="135" t="s">
        <v>188</v>
      </c>
      <c r="C15" s="90" t="s">
        <v>41</v>
      </c>
    </row>
    <row r="16" spans="1:4" ht="225">
      <c r="A16" s="136">
        <v>4</v>
      </c>
      <c r="B16" s="137" t="s">
        <v>193</v>
      </c>
      <c r="C16" s="91" t="s">
        <v>41</v>
      </c>
      <c r="D16" s="15"/>
    </row>
    <row r="17" spans="1:5" ht="39.75" customHeight="1">
      <c r="A17" s="138" t="s">
        <v>149</v>
      </c>
      <c r="B17" s="167" t="str">
        <f>IF(D17=0,"Remplir les cases C13, C14, C15 et C16 afin de connaître la situation de l'agent",IF(D17=4,"L'agent remplit les conditions d'éligibilté.Vous devez maintenant vérifier l'ancienneté de l'agent en complétant l'onglet saisie contrat par contrat","Les conditions ne sont pas remplies, votre agent n'est éligible à aucun dispositif"))</f>
        <v>Remplir les cases C13, C14, C15 et C16 afin de connaître la situation de l'agent</v>
      </c>
      <c r="C17" s="167"/>
      <c r="D17" s="16">
        <f>COUNTIF(C13:C16,"oui")</f>
        <v>0</v>
      </c>
      <c r="E17" s="14">
        <f>IF(D17=4,"VRAI",IF(D17=0,"","FAUX"))</f>
      </c>
    </row>
    <row r="18" spans="1:3" ht="22.5" customHeight="1">
      <c r="A18" s="24"/>
      <c r="C18" s="25"/>
    </row>
    <row r="48" ht="28.5" customHeight="1"/>
    <row r="49" ht="27" customHeight="1"/>
    <row r="56" ht="26.25" customHeight="1"/>
  </sheetData>
  <sheetProtection password="C960" sheet="1" formatCells="0" formatColumns="0" formatRows="0" selectLockedCells="1"/>
  <mergeCells count="9">
    <mergeCell ref="B17:C17"/>
    <mergeCell ref="B11:E11"/>
    <mergeCell ref="B2:C2"/>
    <mergeCell ref="B10:C10"/>
    <mergeCell ref="B9:C9"/>
    <mergeCell ref="B8:C8"/>
    <mergeCell ref="B7:C7"/>
    <mergeCell ref="B6:C6"/>
    <mergeCell ref="B5:C5"/>
  </mergeCells>
  <conditionalFormatting sqref="B17">
    <cfRule type="expression" priority="3" dxfId="11" stopIfTrue="1">
      <formula>$E$17="VRAI"</formula>
    </cfRule>
    <cfRule type="expression" priority="4" dxfId="10" stopIfTrue="1">
      <formula>$E$17="FAUX"</formula>
    </cfRule>
  </conditionalFormatting>
  <conditionalFormatting sqref="C13:C16">
    <cfRule type="cellIs" priority="1" dxfId="2" operator="equal" stopIfTrue="1">
      <formula>"Non"</formula>
    </cfRule>
    <cfRule type="cellIs" priority="2" dxfId="3" operator="equal" stopIfTrue="1">
      <formula>"Oui"</formula>
    </cfRule>
  </conditionalFormatting>
  <dataValidations count="3">
    <dataValidation type="list" allowBlank="1" showInputMessage="1" showErrorMessage="1" sqref="C13:C16">
      <formula1>OuiNon</formula1>
    </dataValidation>
    <dataValidation type="list" allowBlank="1" showInputMessage="1" showErrorMessage="1" sqref="B8">
      <formula1>Parametres!P9:P63</formula1>
    </dataValidation>
    <dataValidation type="list" allowBlank="1" showInputMessage="1" showErrorMessage="1" sqref="B11:E11">
      <formula1>Parametres!B37:B38</formula1>
    </dataValidation>
  </dataValidations>
  <printOptions/>
  <pageMargins left="0.787401575" right="0.787401575" top="0.48" bottom="0.49" header="0.4921259845" footer="0.4921259845"/>
  <pageSetup horizontalDpi="600" verticalDpi="600" orientation="landscape" paperSize="9" scale="87" r:id="rId3"/>
  <legacyDrawing r:id="rId2"/>
</worksheet>
</file>

<file path=xl/worksheets/sheet3.xml><?xml version="1.0" encoding="utf-8"?>
<worksheet xmlns="http://schemas.openxmlformats.org/spreadsheetml/2006/main" xmlns:r="http://schemas.openxmlformats.org/officeDocument/2006/relationships">
  <dimension ref="A1:Z50"/>
  <sheetViews>
    <sheetView zoomScaleSheetLayoutView="100" zoomScalePageLayoutView="0" workbookViewId="0" topLeftCell="A1">
      <selection activeCell="C18" sqref="C18"/>
    </sheetView>
  </sheetViews>
  <sheetFormatPr defaultColWidth="11.421875" defaultRowHeight="12.75"/>
  <cols>
    <col min="1" max="1" width="18.140625" style="65" customWidth="1"/>
    <col min="2" max="2" width="48.00390625" style="31" customWidth="1"/>
    <col min="3" max="4" width="11.421875" style="31" customWidth="1"/>
    <col min="5" max="5" width="9.8515625" style="31" customWidth="1"/>
    <col min="6" max="6" width="10.28125" style="31" hidden="1" customWidth="1"/>
    <col min="7" max="7" width="10.28125" style="31" customWidth="1"/>
    <col min="8" max="8" width="10.140625" style="31" hidden="1" customWidth="1"/>
    <col min="9" max="9" width="10.57421875" style="31" customWidth="1"/>
    <col min="10" max="10" width="13.421875" style="31" customWidth="1"/>
    <col min="11" max="11" width="6.57421875" style="31" hidden="1" customWidth="1"/>
    <col min="12" max="12" width="11.57421875" style="31" customWidth="1"/>
    <col min="13" max="13" width="7.8515625" style="31" hidden="1" customWidth="1"/>
    <col min="14" max="14" width="8.28125" style="31" customWidth="1"/>
    <col min="15" max="15" width="8.8515625" style="31" customWidth="1"/>
    <col min="16" max="16" width="22.57421875" style="64" hidden="1" customWidth="1"/>
    <col min="17" max="17" width="0.42578125" style="64" hidden="1" customWidth="1"/>
    <col min="18" max="18" width="12.8515625" style="52" customWidth="1"/>
    <col min="19" max="19" width="6.28125" style="31" hidden="1" customWidth="1"/>
    <col min="20" max="20" width="6.57421875" style="31" hidden="1" customWidth="1"/>
    <col min="21" max="26" width="11.421875" style="31" hidden="1" customWidth="1"/>
    <col min="27" max="16384" width="11.421875" style="31" customWidth="1"/>
  </cols>
  <sheetData>
    <row r="1" spans="1:20" ht="4.5" customHeight="1">
      <c r="A1" s="29"/>
      <c r="B1" s="30"/>
      <c r="C1" s="30"/>
      <c r="D1" s="30"/>
      <c r="E1" s="30"/>
      <c r="F1" s="30"/>
      <c r="G1" s="30"/>
      <c r="H1" s="30"/>
      <c r="I1" s="30"/>
      <c r="J1" s="30"/>
      <c r="K1" s="30"/>
      <c r="L1" s="30"/>
      <c r="M1" s="30"/>
      <c r="N1" s="30"/>
      <c r="O1" s="30"/>
      <c r="P1" s="30"/>
      <c r="Q1" s="30"/>
      <c r="R1" s="30"/>
      <c r="S1" s="35"/>
      <c r="T1" s="35"/>
    </row>
    <row r="2" spans="1:18" ht="66.75" customHeight="1">
      <c r="A2" s="166" t="s">
        <v>192</v>
      </c>
      <c r="B2" s="189" t="s">
        <v>185</v>
      </c>
      <c r="C2" s="189"/>
      <c r="D2" s="189"/>
      <c r="E2" s="189"/>
      <c r="F2" s="189"/>
      <c r="G2" s="189"/>
      <c r="H2" s="189"/>
      <c r="I2" s="189"/>
      <c r="J2" s="189"/>
      <c r="K2" s="189"/>
      <c r="L2" s="189"/>
      <c r="M2" s="189"/>
      <c r="N2" s="189"/>
      <c r="O2" s="189"/>
      <c r="P2" s="189"/>
      <c r="Q2" s="189"/>
      <c r="R2" s="189"/>
    </row>
    <row r="3" spans="1:20" ht="4.5" customHeight="1">
      <c r="A3" s="29"/>
      <c r="B3" s="30"/>
      <c r="C3" s="30"/>
      <c r="D3" s="30"/>
      <c r="E3" s="30"/>
      <c r="F3" s="30"/>
      <c r="G3" s="30"/>
      <c r="H3" s="30"/>
      <c r="I3" s="30"/>
      <c r="J3" s="30"/>
      <c r="K3" s="30"/>
      <c r="L3" s="30"/>
      <c r="M3" s="30"/>
      <c r="N3" s="30"/>
      <c r="O3" s="30"/>
      <c r="P3" s="30"/>
      <c r="Q3" s="30"/>
      <c r="R3" s="30"/>
      <c r="S3" s="35"/>
      <c r="T3" s="35"/>
    </row>
    <row r="4" spans="1:18" ht="7.5" customHeight="1">
      <c r="A4" s="32"/>
      <c r="B4" s="33"/>
      <c r="C4" s="33"/>
      <c r="D4" s="33"/>
      <c r="E4" s="33"/>
      <c r="F4" s="33"/>
      <c r="G4" s="33"/>
      <c r="H4" s="33"/>
      <c r="I4" s="33"/>
      <c r="J4" s="33"/>
      <c r="K4" s="33" t="e">
        <f>IF(((YEAR(H14)-YEAR(F14))*12+MONTH(H14)-MONTH(F14))+(((DAY(H14)-DAY(F14))+1)/30)&lt;0,0,((YEAR(H14)-YEAR(F14))*12+MONTH(H14)-MONTH(F14))+(((DAY(H14)-DAY(F14))+1)/30))</f>
        <v>#VALUE!</v>
      </c>
      <c r="L4" s="33"/>
      <c r="M4" s="33"/>
      <c r="N4" s="33"/>
      <c r="O4" s="33"/>
      <c r="P4" s="34"/>
      <c r="Q4" s="34"/>
      <c r="R4" s="36"/>
    </row>
    <row r="5" spans="1:18" ht="16.5">
      <c r="A5" s="109" t="s">
        <v>53</v>
      </c>
      <c r="B5" s="185" t="str">
        <f>IF('Conditions de date et d''emploi'!$E$17="VRAI",'Conditions de date et d''emploi'!B5:C5,"L'agent ne remplit pas les conditions")</f>
        <v>L'agent ne remplit pas les conditions</v>
      </c>
      <c r="C5" s="186"/>
      <c r="D5" s="94"/>
      <c r="E5" s="203" t="s">
        <v>183</v>
      </c>
      <c r="F5" s="204"/>
      <c r="G5" s="204"/>
      <c r="H5" s="204"/>
      <c r="I5" s="204"/>
      <c r="J5" s="204"/>
      <c r="K5" s="204"/>
      <c r="L5" s="204"/>
      <c r="M5" s="204"/>
      <c r="N5" s="204"/>
      <c r="O5" s="204"/>
      <c r="P5" s="204"/>
      <c r="Q5" s="204"/>
      <c r="R5" s="204"/>
    </row>
    <row r="6" spans="1:18" ht="16.5">
      <c r="A6" s="109" t="s">
        <v>54</v>
      </c>
      <c r="B6" s="185" t="str">
        <f>IF('Conditions de date et d''emploi'!$E$17="VRAI",'Conditions de date et d''emploi'!B6:C6,"L'agent ne remplit pas les conditions")</f>
        <v>L'agent ne remplit pas les conditions</v>
      </c>
      <c r="C6" s="186"/>
      <c r="D6" s="94"/>
      <c r="E6" s="204"/>
      <c r="F6" s="204"/>
      <c r="G6" s="204"/>
      <c r="H6" s="204"/>
      <c r="I6" s="204"/>
      <c r="J6" s="204"/>
      <c r="K6" s="204"/>
      <c r="L6" s="204"/>
      <c r="M6" s="204"/>
      <c r="N6" s="204"/>
      <c r="O6" s="204"/>
      <c r="P6" s="204"/>
      <c r="Q6" s="204"/>
      <c r="R6" s="204"/>
    </row>
    <row r="7" spans="1:18" ht="16.5" customHeight="1">
      <c r="A7" s="110" t="s">
        <v>55</v>
      </c>
      <c r="B7" s="201" t="str">
        <f>IF('Conditions de date et d''emploi'!$E$17="VRAI",'Conditions de date et d''emploi'!B7:C7,"L'agent ne remplit pas les conditions")</f>
        <v>L'agent ne remplit pas les conditions</v>
      </c>
      <c r="C7" s="202"/>
      <c r="D7" s="95"/>
      <c r="E7" s="204"/>
      <c r="F7" s="204"/>
      <c r="G7" s="204"/>
      <c r="H7" s="204"/>
      <c r="I7" s="204"/>
      <c r="J7" s="204"/>
      <c r="K7" s="204"/>
      <c r="L7" s="204"/>
      <c r="M7" s="204"/>
      <c r="N7" s="204"/>
      <c r="O7" s="204"/>
      <c r="P7" s="204"/>
      <c r="Q7" s="204"/>
      <c r="R7" s="204"/>
    </row>
    <row r="8" spans="1:18" ht="16.5" customHeight="1">
      <c r="A8" s="110" t="s">
        <v>56</v>
      </c>
      <c r="B8" s="185" t="str">
        <f>IF('Conditions de date et d''emploi'!$E$17="VRAI",'Conditions de date et d''emploi'!B8:C8,"L'agent ne remplit pas les conditions")</f>
        <v>L'agent ne remplit pas les conditions</v>
      </c>
      <c r="C8" s="186"/>
      <c r="D8" s="94"/>
      <c r="E8" s="204"/>
      <c r="F8" s="204"/>
      <c r="G8" s="204"/>
      <c r="H8" s="204"/>
      <c r="I8" s="204"/>
      <c r="J8" s="204"/>
      <c r="K8" s="204"/>
      <c r="L8" s="204"/>
      <c r="M8" s="204"/>
      <c r="N8" s="204"/>
      <c r="O8" s="204"/>
      <c r="P8" s="204"/>
      <c r="Q8" s="204"/>
      <c r="R8" s="204"/>
    </row>
    <row r="9" spans="1:18" ht="16.5" customHeight="1">
      <c r="A9" s="111" t="s">
        <v>57</v>
      </c>
      <c r="B9" s="185" t="str">
        <f>IF('Conditions de date et d''emploi'!$E$17="VRAI",'Conditions de date et d''emploi'!B9:C9,"L'agent ne remplit pas les conditions")</f>
        <v>L'agent ne remplit pas les conditions</v>
      </c>
      <c r="C9" s="186"/>
      <c r="D9" s="94"/>
      <c r="E9" s="204"/>
      <c r="F9" s="204"/>
      <c r="G9" s="204"/>
      <c r="H9" s="204"/>
      <c r="I9" s="204"/>
      <c r="J9" s="204"/>
      <c r="K9" s="204"/>
      <c r="L9" s="204"/>
      <c r="M9" s="204"/>
      <c r="N9" s="204"/>
      <c r="O9" s="204"/>
      <c r="P9" s="204"/>
      <c r="Q9" s="204"/>
      <c r="R9" s="204"/>
    </row>
    <row r="10" spans="1:21" ht="16.5" customHeight="1">
      <c r="A10" s="110" t="s">
        <v>72</v>
      </c>
      <c r="B10" s="185" t="str">
        <f>IF('Conditions de date et d''emploi'!$E$17="VRAI",'Conditions de date et d''emploi'!B10:C10,"L'agent ne remplit pas les conditions")</f>
        <v>L'agent ne remplit pas les conditions</v>
      </c>
      <c r="C10" s="186"/>
      <c r="D10" s="94"/>
      <c r="E10" s="200" t="s">
        <v>189</v>
      </c>
      <c r="F10" s="200"/>
      <c r="G10" s="200"/>
      <c r="H10" s="200"/>
      <c r="I10" s="200"/>
      <c r="J10" s="200"/>
      <c r="K10" s="200"/>
      <c r="L10" s="200"/>
      <c r="M10" s="200"/>
      <c r="N10" s="200"/>
      <c r="O10" s="200"/>
      <c r="P10" s="200"/>
      <c r="Q10" s="200"/>
      <c r="R10" s="200"/>
      <c r="U10" s="86"/>
    </row>
    <row r="11" spans="1:21" ht="16.5" customHeight="1">
      <c r="A11" s="112" t="s">
        <v>159</v>
      </c>
      <c r="B11" s="185" t="str">
        <f>IF('Conditions de date et d''emploi'!$E$17="VRAI",'Conditions de date et d''emploi'!B11:C11,"L'agent ne remplit pas les conditions")</f>
        <v>L'agent ne remplit pas les conditions</v>
      </c>
      <c r="C11" s="186"/>
      <c r="D11" s="94"/>
      <c r="E11" s="200"/>
      <c r="F11" s="200"/>
      <c r="G11" s="200"/>
      <c r="H11" s="200"/>
      <c r="I11" s="200"/>
      <c r="J11" s="200"/>
      <c r="K11" s="200"/>
      <c r="L11" s="200"/>
      <c r="M11" s="200"/>
      <c r="N11" s="200"/>
      <c r="O11" s="200"/>
      <c r="P11" s="200"/>
      <c r="Q11" s="200"/>
      <c r="R11" s="200"/>
      <c r="U11" s="86"/>
    </row>
    <row r="12" spans="1:26" ht="18" customHeight="1">
      <c r="A12" s="37" t="s">
        <v>150</v>
      </c>
      <c r="B12" s="38"/>
      <c r="C12" s="33"/>
      <c r="D12" s="33"/>
      <c r="E12" s="33"/>
      <c r="F12" s="33"/>
      <c r="G12" s="33"/>
      <c r="H12" s="33"/>
      <c r="I12" s="33"/>
      <c r="J12" s="33"/>
      <c r="K12" s="33"/>
      <c r="L12" s="33"/>
      <c r="M12" s="33"/>
      <c r="N12" s="33"/>
      <c r="O12" s="33"/>
      <c r="P12" s="34"/>
      <c r="Q12" s="34"/>
      <c r="R12" s="36"/>
      <c r="U12" s="178" t="s">
        <v>156</v>
      </c>
      <c r="V12" s="178"/>
      <c r="W12" s="178"/>
      <c r="X12" s="178" t="s">
        <v>157</v>
      </c>
      <c r="Y12" s="178"/>
      <c r="Z12" s="178"/>
    </row>
    <row r="13" spans="1:26" s="39" customFormat="1" ht="61.5" customHeight="1">
      <c r="A13" s="101" t="s">
        <v>131</v>
      </c>
      <c r="B13" s="102" t="s">
        <v>190</v>
      </c>
      <c r="C13" s="103" t="s">
        <v>143</v>
      </c>
      <c r="D13" s="103" t="s">
        <v>161</v>
      </c>
      <c r="E13" s="102" t="s">
        <v>168</v>
      </c>
      <c r="F13" s="102" t="s">
        <v>11</v>
      </c>
      <c r="G13" s="102" t="s">
        <v>169</v>
      </c>
      <c r="H13" s="102" t="s">
        <v>12</v>
      </c>
      <c r="I13" s="102" t="s">
        <v>144</v>
      </c>
      <c r="J13" s="104" t="s">
        <v>160</v>
      </c>
      <c r="K13" s="104" t="s">
        <v>0</v>
      </c>
      <c r="L13" s="104" t="s">
        <v>145</v>
      </c>
      <c r="M13" s="105" t="s">
        <v>1</v>
      </c>
      <c r="N13" s="106" t="s">
        <v>146</v>
      </c>
      <c r="O13" s="102" t="s">
        <v>147</v>
      </c>
      <c r="P13" s="107" t="s">
        <v>13</v>
      </c>
      <c r="Q13" s="107" t="s">
        <v>18</v>
      </c>
      <c r="R13" s="108" t="s">
        <v>148</v>
      </c>
      <c r="S13" s="187" t="s">
        <v>17</v>
      </c>
      <c r="T13" s="188"/>
      <c r="U13" s="85" t="s">
        <v>154</v>
      </c>
      <c r="V13" s="26" t="s">
        <v>155</v>
      </c>
      <c r="W13" s="26" t="s">
        <v>142</v>
      </c>
      <c r="X13" s="85" t="s">
        <v>154</v>
      </c>
      <c r="Y13" s="26" t="s">
        <v>155</v>
      </c>
      <c r="Z13" s="26" t="s">
        <v>142</v>
      </c>
    </row>
    <row r="14" spans="1:26" ht="15">
      <c r="A14" s="121">
        <f>IF(B14="","",1)</f>
      </c>
      <c r="B14" s="74"/>
      <c r="C14" s="75"/>
      <c r="D14" s="75"/>
      <c r="E14" s="76"/>
      <c r="F14" s="77">
        <f>IF(E14="","",IF(E14&lt;Binf,Binf,E14))</f>
      </c>
      <c r="G14" s="76"/>
      <c r="H14" s="78">
        <f aca="true" t="shared" si="0" ref="H14:H30">IF(G14="","",IF(G14&gt;Bsupp,Bsupp,G14))</f>
      </c>
      <c r="I14" s="122">
        <f>IF(H14="","",IF(((YEAR(H14)-YEAR(F14))*12+MONTH(H14)-MONTH(F14))+(((DAY(H14)-DAY(F14))+1)/30)&lt;0,0,((YEAR(H14)-YEAR(F14))*12+MONTH(H14)-MONTH(F14))+(((DAY(H14)-DAY(F14))+1)/30)))</f>
      </c>
      <c r="J14" s="79"/>
      <c r="K14" s="80">
        <f aca="true" t="shared" si="1" ref="K14:K30">IF(J14="","",VLOOKUP(J14,tpstravail,2,FALSE))</f>
      </c>
      <c r="L14" s="82"/>
      <c r="M14" s="81">
        <f aca="true" t="shared" si="2" ref="M14:M30">IF(ISERR(L14/K14*100),"",L14/K14*100)</f>
      </c>
      <c r="N14" s="121">
        <f>IF(L14="","",IF($B$11="Oui",1,IF(M14&gt;=50,1,0.75)))</f>
      </c>
      <c r="O14" s="124">
        <f>IF(I14="","",IF(S14="",0,N14*I14))</f>
      </c>
      <c r="P14" s="125">
        <f>IF(E14="","",IF(E14&lt;b_2009,b_2009,E14))</f>
      </c>
      <c r="Q14" s="125">
        <f>IF(H14&gt;Bsupp,Bsupp,H14)</f>
        <v>40632</v>
      </c>
      <c r="R14" s="124">
        <f>IF(O14="","",IF(P14="",0,IF(H14&lt;P14,0,(((YEAR(Q14)-YEAR(P14))*12+MONTH(Q14)-MONTH(P14))+(((DAY(Q14)-DAY(P14))+1)/30))*N14)))</f>
      </c>
      <c r="S14" s="40">
        <f>IF(H14="","",((YEAR(H14)-YEAR(F14))*12+MONTH(H14)-MONTH(F14)*N14))</f>
      </c>
      <c r="T14" s="41">
        <f>IF(H14="","",((DAY(H14)-DAY(F14)+1)*N14))</f>
      </c>
      <c r="U14" s="87">
        <f>IF(L14&gt;=35,O14-R14,0)</f>
        <v>0</v>
      </c>
      <c r="V14" s="87">
        <f>IF(AND(L14&gt;=17.5,L14&lt;35),O14-R14,0)</f>
        <v>0</v>
      </c>
      <c r="W14" s="87">
        <f>IF(L14="",0,IF(L14&lt;17.5,O14-R14,0))</f>
        <v>0</v>
      </c>
      <c r="X14" s="87">
        <f>IF(L14&gt;=35,R14,0)</f>
        <v>0</v>
      </c>
      <c r="Y14" s="87">
        <f>IF(AND(L14&gt;=17.5,L14&lt;35),R14,0)</f>
        <v>0</v>
      </c>
      <c r="Z14" s="87">
        <f>IF(L14="",0,IF(L14&lt;17.5,R14,0))</f>
        <v>0</v>
      </c>
    </row>
    <row r="15" spans="1:26" ht="15">
      <c r="A15" s="121">
        <f aca="true" t="shared" si="3" ref="A15:A30">IF(B15="","",A14+1)</f>
      </c>
      <c r="B15" s="74"/>
      <c r="C15" s="75"/>
      <c r="D15" s="75"/>
      <c r="E15" s="76"/>
      <c r="F15" s="77">
        <f aca="true" t="shared" si="4" ref="F15:F30">IF(E15="","",IF(E15&lt;Binf,Binf,E15))</f>
      </c>
      <c r="G15" s="76"/>
      <c r="H15" s="78">
        <f t="shared" si="0"/>
      </c>
      <c r="I15" s="122">
        <f aca="true" t="shared" si="5" ref="I15:I30">IF(H15="","",IF(((YEAR(H15)-YEAR(F15))*12+MONTH(H15)-MONTH(F15))+(((DAY(H15)-DAY(F15))+1)/30)&lt;0,0,((YEAR(H15)-YEAR(F15))*12+MONTH(H15)-MONTH(F15))+(((DAY(H15)-DAY(F15))+1)/30)))</f>
      </c>
      <c r="J15" s="79"/>
      <c r="K15" s="80">
        <f t="shared" si="1"/>
      </c>
      <c r="L15" s="83"/>
      <c r="M15" s="81">
        <f t="shared" si="2"/>
      </c>
      <c r="N15" s="121">
        <f aca="true" t="shared" si="6" ref="N15:N30">IF(L15="","",IF($B$11="Oui",1,IF(M15&gt;=50,1,0.75)))</f>
      </c>
      <c r="O15" s="124">
        <f>IF(I15="","",IF(S15="",0,N15*I15))</f>
      </c>
      <c r="P15" s="125">
        <f aca="true" t="shared" si="7" ref="P15:P30">IF(E15="","",IF(E15&lt;b_2009,b_2009,E15))</f>
      </c>
      <c r="Q15" s="125">
        <f aca="true" t="shared" si="8" ref="Q15:Q30">IF(H15&gt;Bsupp,Bsupp,H15)</f>
        <v>40632</v>
      </c>
      <c r="R15" s="124">
        <f aca="true" t="shared" si="9" ref="R15:R30">IF(O15="","",IF(P15="",0,IF(H15&lt;P15,0,(((YEAR(Q15)-YEAR(P15))*12+MONTH(Q15)-MONTH(P15))+(((DAY(Q15)-DAY(P15))+1)/30))*N15)))</f>
      </c>
      <c r="S15" s="40">
        <f aca="true" t="shared" si="10" ref="S15:S30">IF(H15="","",((YEAR(H15)-YEAR(F15))*12+MONTH(H15)-MONTH(F15)*N15))</f>
      </c>
      <c r="T15" s="41">
        <f aca="true" t="shared" si="11" ref="T15:T30">IF(H15="","",((DAY(H15)-DAY(F15)+1)*N15))</f>
      </c>
      <c r="U15" s="87">
        <f aca="true" t="shared" si="12" ref="U15:U30">IF(L15&gt;=35,O15-R15,0)</f>
        <v>0</v>
      </c>
      <c r="V15" s="87">
        <f aca="true" t="shared" si="13" ref="V15:V30">IF(AND(L15&gt;=17.5,L15&lt;35),O15-R15,0)</f>
        <v>0</v>
      </c>
      <c r="W15" s="87">
        <f aca="true" t="shared" si="14" ref="W15:W30">IF(L15="",0,IF(L15&lt;17.5,O15-R15,0))</f>
        <v>0</v>
      </c>
      <c r="X15" s="87">
        <f aca="true" t="shared" si="15" ref="X15:X30">IF(L15&gt;=35,R15,0)</f>
        <v>0</v>
      </c>
      <c r="Y15" s="87">
        <f aca="true" t="shared" si="16" ref="Y15:Y30">IF(AND(L15&gt;=17.5,L15&lt;35),R15,0)</f>
        <v>0</v>
      </c>
      <c r="Z15" s="87">
        <f aca="true" t="shared" si="17" ref="Z15:Z30">IF(L15="",0,IF(L15&lt;17.5,R15,0))</f>
        <v>0</v>
      </c>
    </row>
    <row r="16" spans="1:26" ht="15">
      <c r="A16" s="121">
        <f>IF(B16="","",A15+1)</f>
      </c>
      <c r="B16" s="74"/>
      <c r="C16" s="75"/>
      <c r="D16" s="75"/>
      <c r="E16" s="76"/>
      <c r="F16" s="77">
        <f t="shared" si="4"/>
      </c>
      <c r="G16" s="76"/>
      <c r="H16" s="78">
        <f t="shared" si="0"/>
      </c>
      <c r="I16" s="123">
        <f t="shared" si="5"/>
      </c>
      <c r="J16" s="79"/>
      <c r="K16" s="80">
        <f t="shared" si="1"/>
      </c>
      <c r="L16" s="83"/>
      <c r="M16" s="81">
        <f t="shared" si="2"/>
      </c>
      <c r="N16" s="121">
        <f t="shared" si="6"/>
      </c>
      <c r="O16" s="124">
        <f>IF(I16="","",IF(S16="",0,N16*I16))</f>
      </c>
      <c r="P16" s="125">
        <f t="shared" si="7"/>
      </c>
      <c r="Q16" s="125">
        <f t="shared" si="8"/>
        <v>40632</v>
      </c>
      <c r="R16" s="124">
        <f t="shared" si="9"/>
      </c>
      <c r="S16" s="40">
        <f t="shared" si="10"/>
      </c>
      <c r="T16" s="41">
        <f t="shared" si="11"/>
      </c>
      <c r="U16" s="87">
        <f t="shared" si="12"/>
        <v>0</v>
      </c>
      <c r="V16" s="87">
        <f>IF(AND(L16&gt;=17.5,L16&lt;35),O16-R16,0)</f>
        <v>0</v>
      </c>
      <c r="W16" s="87">
        <f t="shared" si="14"/>
        <v>0</v>
      </c>
      <c r="X16" s="87">
        <f t="shared" si="15"/>
        <v>0</v>
      </c>
      <c r="Y16" s="87">
        <f t="shared" si="16"/>
        <v>0</v>
      </c>
      <c r="Z16" s="87">
        <f t="shared" si="17"/>
        <v>0</v>
      </c>
    </row>
    <row r="17" spans="1:26" ht="15">
      <c r="A17" s="121">
        <f t="shared" si="3"/>
      </c>
      <c r="B17" s="74"/>
      <c r="C17" s="75"/>
      <c r="D17" s="75"/>
      <c r="E17" s="76"/>
      <c r="F17" s="77">
        <f t="shared" si="4"/>
      </c>
      <c r="G17" s="76"/>
      <c r="H17" s="78">
        <f t="shared" si="0"/>
      </c>
      <c r="I17" s="123">
        <f t="shared" si="5"/>
      </c>
      <c r="J17" s="79"/>
      <c r="K17" s="80">
        <f t="shared" si="1"/>
      </c>
      <c r="L17" s="83"/>
      <c r="M17" s="81">
        <f t="shared" si="2"/>
      </c>
      <c r="N17" s="121">
        <f t="shared" si="6"/>
      </c>
      <c r="O17" s="124">
        <f aca="true" t="shared" si="18" ref="O17:O30">IF(I17="","",IF(S17="",0,N17*I17))</f>
      </c>
      <c r="P17" s="125">
        <f t="shared" si="7"/>
      </c>
      <c r="Q17" s="125">
        <f t="shared" si="8"/>
        <v>40632</v>
      </c>
      <c r="R17" s="124">
        <f t="shared" si="9"/>
      </c>
      <c r="S17" s="40">
        <f t="shared" si="10"/>
      </c>
      <c r="T17" s="41">
        <f t="shared" si="11"/>
      </c>
      <c r="U17" s="87">
        <f t="shared" si="12"/>
        <v>0</v>
      </c>
      <c r="V17" s="87">
        <f t="shared" si="13"/>
        <v>0</v>
      </c>
      <c r="W17" s="87">
        <f t="shared" si="14"/>
        <v>0</v>
      </c>
      <c r="X17" s="87">
        <f t="shared" si="15"/>
        <v>0</v>
      </c>
      <c r="Y17" s="87">
        <f t="shared" si="16"/>
        <v>0</v>
      </c>
      <c r="Z17" s="87">
        <f t="shared" si="17"/>
        <v>0</v>
      </c>
    </row>
    <row r="18" spans="1:26" ht="15">
      <c r="A18" s="121">
        <f t="shared" si="3"/>
      </c>
      <c r="B18" s="74"/>
      <c r="C18" s="75"/>
      <c r="D18" s="75"/>
      <c r="E18" s="76"/>
      <c r="F18" s="77">
        <f t="shared" si="4"/>
      </c>
      <c r="G18" s="76"/>
      <c r="H18" s="78">
        <f t="shared" si="0"/>
      </c>
      <c r="I18" s="123">
        <f t="shared" si="5"/>
      </c>
      <c r="J18" s="79"/>
      <c r="K18" s="80">
        <f t="shared" si="1"/>
      </c>
      <c r="L18" s="83"/>
      <c r="M18" s="81">
        <f t="shared" si="2"/>
      </c>
      <c r="N18" s="121">
        <f t="shared" si="6"/>
      </c>
      <c r="O18" s="124">
        <f t="shared" si="18"/>
      </c>
      <c r="P18" s="125">
        <f t="shared" si="7"/>
      </c>
      <c r="Q18" s="125">
        <f t="shared" si="8"/>
        <v>40632</v>
      </c>
      <c r="R18" s="124">
        <f t="shared" si="9"/>
      </c>
      <c r="S18" s="40">
        <f t="shared" si="10"/>
      </c>
      <c r="T18" s="41">
        <f t="shared" si="11"/>
      </c>
      <c r="U18" s="87">
        <f t="shared" si="12"/>
        <v>0</v>
      </c>
      <c r="V18" s="87">
        <f t="shared" si="13"/>
        <v>0</v>
      </c>
      <c r="W18" s="87">
        <f t="shared" si="14"/>
        <v>0</v>
      </c>
      <c r="X18" s="87">
        <f t="shared" si="15"/>
        <v>0</v>
      </c>
      <c r="Y18" s="87">
        <f t="shared" si="16"/>
        <v>0</v>
      </c>
      <c r="Z18" s="87">
        <f t="shared" si="17"/>
        <v>0</v>
      </c>
    </row>
    <row r="19" spans="1:26" ht="15">
      <c r="A19" s="121">
        <f t="shared" si="3"/>
      </c>
      <c r="B19" s="74"/>
      <c r="C19" s="75"/>
      <c r="D19" s="75"/>
      <c r="E19" s="76"/>
      <c r="F19" s="77">
        <f t="shared" si="4"/>
      </c>
      <c r="G19" s="76"/>
      <c r="H19" s="78">
        <f t="shared" si="0"/>
      </c>
      <c r="I19" s="123">
        <f t="shared" si="5"/>
      </c>
      <c r="J19" s="79"/>
      <c r="K19" s="80">
        <f t="shared" si="1"/>
      </c>
      <c r="L19" s="83"/>
      <c r="M19" s="81">
        <f t="shared" si="2"/>
      </c>
      <c r="N19" s="121">
        <f t="shared" si="6"/>
      </c>
      <c r="O19" s="124">
        <f t="shared" si="18"/>
      </c>
      <c r="P19" s="125">
        <f t="shared" si="7"/>
      </c>
      <c r="Q19" s="125">
        <f t="shared" si="8"/>
        <v>40632</v>
      </c>
      <c r="R19" s="124">
        <f t="shared" si="9"/>
      </c>
      <c r="S19" s="40">
        <f t="shared" si="10"/>
      </c>
      <c r="T19" s="41">
        <f t="shared" si="11"/>
      </c>
      <c r="U19" s="87">
        <f t="shared" si="12"/>
        <v>0</v>
      </c>
      <c r="V19" s="87">
        <f t="shared" si="13"/>
        <v>0</v>
      </c>
      <c r="W19" s="87">
        <f t="shared" si="14"/>
        <v>0</v>
      </c>
      <c r="X19" s="87">
        <f t="shared" si="15"/>
        <v>0</v>
      </c>
      <c r="Y19" s="87">
        <f t="shared" si="16"/>
        <v>0</v>
      </c>
      <c r="Z19" s="87">
        <f t="shared" si="17"/>
        <v>0</v>
      </c>
    </row>
    <row r="20" spans="1:26" ht="15">
      <c r="A20" s="121">
        <f t="shared" si="3"/>
      </c>
      <c r="B20" s="74"/>
      <c r="C20" s="75"/>
      <c r="D20" s="75"/>
      <c r="E20" s="76"/>
      <c r="F20" s="77">
        <f t="shared" si="4"/>
      </c>
      <c r="G20" s="76"/>
      <c r="H20" s="78">
        <f t="shared" si="0"/>
      </c>
      <c r="I20" s="123">
        <f t="shared" si="5"/>
      </c>
      <c r="J20" s="79"/>
      <c r="K20" s="80">
        <f t="shared" si="1"/>
      </c>
      <c r="L20" s="83"/>
      <c r="M20" s="81">
        <f t="shared" si="2"/>
      </c>
      <c r="N20" s="121">
        <f t="shared" si="6"/>
      </c>
      <c r="O20" s="124">
        <f t="shared" si="18"/>
      </c>
      <c r="P20" s="125">
        <f t="shared" si="7"/>
      </c>
      <c r="Q20" s="125">
        <f t="shared" si="8"/>
        <v>40632</v>
      </c>
      <c r="R20" s="124">
        <f t="shared" si="9"/>
      </c>
      <c r="S20" s="40">
        <f t="shared" si="10"/>
      </c>
      <c r="T20" s="41">
        <f t="shared" si="11"/>
      </c>
      <c r="U20" s="87">
        <f t="shared" si="12"/>
        <v>0</v>
      </c>
      <c r="V20" s="87">
        <f t="shared" si="13"/>
        <v>0</v>
      </c>
      <c r="W20" s="87">
        <f t="shared" si="14"/>
        <v>0</v>
      </c>
      <c r="X20" s="87">
        <f t="shared" si="15"/>
        <v>0</v>
      </c>
      <c r="Y20" s="87">
        <f t="shared" si="16"/>
        <v>0</v>
      </c>
      <c r="Z20" s="87">
        <f t="shared" si="17"/>
        <v>0</v>
      </c>
    </row>
    <row r="21" spans="1:26" ht="15">
      <c r="A21" s="121">
        <f t="shared" si="3"/>
      </c>
      <c r="B21" s="74"/>
      <c r="C21" s="75"/>
      <c r="D21" s="75"/>
      <c r="E21" s="76"/>
      <c r="F21" s="77">
        <f t="shared" si="4"/>
      </c>
      <c r="G21" s="76"/>
      <c r="H21" s="78">
        <f t="shared" si="0"/>
      </c>
      <c r="I21" s="123">
        <f t="shared" si="5"/>
      </c>
      <c r="J21" s="79"/>
      <c r="K21" s="80">
        <f t="shared" si="1"/>
      </c>
      <c r="L21" s="83"/>
      <c r="M21" s="81">
        <f t="shared" si="2"/>
      </c>
      <c r="N21" s="121">
        <f t="shared" si="6"/>
      </c>
      <c r="O21" s="124">
        <f t="shared" si="18"/>
      </c>
      <c r="P21" s="125">
        <f t="shared" si="7"/>
      </c>
      <c r="Q21" s="125">
        <f t="shared" si="8"/>
        <v>40632</v>
      </c>
      <c r="R21" s="124">
        <f t="shared" si="9"/>
      </c>
      <c r="S21" s="40">
        <f t="shared" si="10"/>
      </c>
      <c r="T21" s="41">
        <f t="shared" si="11"/>
      </c>
      <c r="U21" s="87">
        <f t="shared" si="12"/>
        <v>0</v>
      </c>
      <c r="V21" s="87">
        <f t="shared" si="13"/>
        <v>0</v>
      </c>
      <c r="W21" s="87">
        <f t="shared" si="14"/>
        <v>0</v>
      </c>
      <c r="X21" s="87">
        <f t="shared" si="15"/>
        <v>0</v>
      </c>
      <c r="Y21" s="87">
        <f t="shared" si="16"/>
        <v>0</v>
      </c>
      <c r="Z21" s="87">
        <f t="shared" si="17"/>
        <v>0</v>
      </c>
    </row>
    <row r="22" spans="1:26" ht="15">
      <c r="A22" s="121">
        <f t="shared" si="3"/>
      </c>
      <c r="B22" s="74"/>
      <c r="C22" s="75"/>
      <c r="D22" s="75"/>
      <c r="E22" s="76"/>
      <c r="F22" s="77">
        <f t="shared" si="4"/>
      </c>
      <c r="G22" s="76"/>
      <c r="H22" s="78">
        <f t="shared" si="0"/>
      </c>
      <c r="I22" s="123">
        <f t="shared" si="5"/>
      </c>
      <c r="J22" s="79"/>
      <c r="K22" s="80">
        <f t="shared" si="1"/>
      </c>
      <c r="L22" s="83"/>
      <c r="M22" s="81">
        <f t="shared" si="2"/>
      </c>
      <c r="N22" s="121">
        <f t="shared" si="6"/>
      </c>
      <c r="O22" s="124">
        <f t="shared" si="18"/>
      </c>
      <c r="P22" s="125">
        <f t="shared" si="7"/>
      </c>
      <c r="Q22" s="125">
        <f t="shared" si="8"/>
        <v>40632</v>
      </c>
      <c r="R22" s="124">
        <f t="shared" si="9"/>
      </c>
      <c r="S22" s="40">
        <f t="shared" si="10"/>
      </c>
      <c r="T22" s="41">
        <f t="shared" si="11"/>
      </c>
      <c r="U22" s="87">
        <f t="shared" si="12"/>
        <v>0</v>
      </c>
      <c r="V22" s="87">
        <f t="shared" si="13"/>
        <v>0</v>
      </c>
      <c r="W22" s="87">
        <f t="shared" si="14"/>
        <v>0</v>
      </c>
      <c r="X22" s="87">
        <f t="shared" si="15"/>
        <v>0</v>
      </c>
      <c r="Y22" s="87">
        <f t="shared" si="16"/>
        <v>0</v>
      </c>
      <c r="Z22" s="87">
        <f t="shared" si="17"/>
        <v>0</v>
      </c>
    </row>
    <row r="23" spans="1:26" ht="15">
      <c r="A23" s="121">
        <f t="shared" si="3"/>
      </c>
      <c r="B23" s="74"/>
      <c r="C23" s="75"/>
      <c r="D23" s="75"/>
      <c r="E23" s="76"/>
      <c r="F23" s="77">
        <f t="shared" si="4"/>
      </c>
      <c r="G23" s="76"/>
      <c r="H23" s="78">
        <f t="shared" si="0"/>
      </c>
      <c r="I23" s="123">
        <f t="shared" si="5"/>
      </c>
      <c r="J23" s="79"/>
      <c r="K23" s="80">
        <f t="shared" si="1"/>
      </c>
      <c r="L23" s="83"/>
      <c r="M23" s="81">
        <f t="shared" si="2"/>
      </c>
      <c r="N23" s="121">
        <f t="shared" si="6"/>
      </c>
      <c r="O23" s="124">
        <f t="shared" si="18"/>
      </c>
      <c r="P23" s="125">
        <f t="shared" si="7"/>
      </c>
      <c r="Q23" s="125">
        <f t="shared" si="8"/>
        <v>40632</v>
      </c>
      <c r="R23" s="124">
        <f t="shared" si="9"/>
      </c>
      <c r="S23" s="40">
        <f t="shared" si="10"/>
      </c>
      <c r="T23" s="41">
        <f t="shared" si="11"/>
      </c>
      <c r="U23" s="87">
        <f t="shared" si="12"/>
        <v>0</v>
      </c>
      <c r="V23" s="87">
        <f t="shared" si="13"/>
        <v>0</v>
      </c>
      <c r="W23" s="87">
        <f t="shared" si="14"/>
        <v>0</v>
      </c>
      <c r="X23" s="87">
        <f t="shared" si="15"/>
        <v>0</v>
      </c>
      <c r="Y23" s="87">
        <f t="shared" si="16"/>
        <v>0</v>
      </c>
      <c r="Z23" s="87">
        <f t="shared" si="17"/>
        <v>0</v>
      </c>
    </row>
    <row r="24" spans="1:26" ht="15">
      <c r="A24" s="121">
        <f t="shared" si="3"/>
      </c>
      <c r="B24" s="74"/>
      <c r="C24" s="75"/>
      <c r="D24" s="75"/>
      <c r="E24" s="76"/>
      <c r="F24" s="77">
        <f t="shared" si="4"/>
      </c>
      <c r="G24" s="76"/>
      <c r="H24" s="78">
        <f t="shared" si="0"/>
      </c>
      <c r="I24" s="123">
        <f t="shared" si="5"/>
      </c>
      <c r="J24" s="79"/>
      <c r="K24" s="80">
        <f t="shared" si="1"/>
      </c>
      <c r="L24" s="83"/>
      <c r="M24" s="81">
        <f t="shared" si="2"/>
      </c>
      <c r="N24" s="121">
        <f t="shared" si="6"/>
      </c>
      <c r="O24" s="124">
        <f t="shared" si="18"/>
      </c>
      <c r="P24" s="125">
        <f t="shared" si="7"/>
      </c>
      <c r="Q24" s="125">
        <f t="shared" si="8"/>
        <v>40632</v>
      </c>
      <c r="R24" s="124">
        <f t="shared" si="9"/>
      </c>
      <c r="S24" s="40">
        <f t="shared" si="10"/>
      </c>
      <c r="T24" s="41">
        <f t="shared" si="11"/>
      </c>
      <c r="U24" s="87">
        <f t="shared" si="12"/>
        <v>0</v>
      </c>
      <c r="V24" s="87">
        <f t="shared" si="13"/>
        <v>0</v>
      </c>
      <c r="W24" s="87">
        <f t="shared" si="14"/>
        <v>0</v>
      </c>
      <c r="X24" s="87">
        <f t="shared" si="15"/>
        <v>0</v>
      </c>
      <c r="Y24" s="87">
        <f t="shared" si="16"/>
        <v>0</v>
      </c>
      <c r="Z24" s="87">
        <f t="shared" si="17"/>
        <v>0</v>
      </c>
    </row>
    <row r="25" spans="1:26" ht="15">
      <c r="A25" s="121">
        <f t="shared" si="3"/>
      </c>
      <c r="B25" s="74"/>
      <c r="C25" s="75"/>
      <c r="D25" s="75"/>
      <c r="E25" s="76"/>
      <c r="F25" s="77">
        <f t="shared" si="4"/>
      </c>
      <c r="G25" s="76"/>
      <c r="H25" s="78">
        <f t="shared" si="0"/>
      </c>
      <c r="I25" s="123">
        <f t="shared" si="5"/>
      </c>
      <c r="J25" s="79"/>
      <c r="K25" s="80">
        <f t="shared" si="1"/>
      </c>
      <c r="L25" s="83"/>
      <c r="M25" s="81">
        <f t="shared" si="2"/>
      </c>
      <c r="N25" s="121">
        <f t="shared" si="6"/>
      </c>
      <c r="O25" s="124">
        <f t="shared" si="18"/>
      </c>
      <c r="P25" s="125">
        <f t="shared" si="7"/>
      </c>
      <c r="Q25" s="125">
        <f t="shared" si="8"/>
        <v>40632</v>
      </c>
      <c r="R25" s="124">
        <f t="shared" si="9"/>
      </c>
      <c r="S25" s="40">
        <f t="shared" si="10"/>
      </c>
      <c r="T25" s="41">
        <f t="shared" si="11"/>
      </c>
      <c r="U25" s="87">
        <f t="shared" si="12"/>
        <v>0</v>
      </c>
      <c r="V25" s="87">
        <f t="shared" si="13"/>
        <v>0</v>
      </c>
      <c r="W25" s="87">
        <f t="shared" si="14"/>
        <v>0</v>
      </c>
      <c r="X25" s="87">
        <f t="shared" si="15"/>
        <v>0</v>
      </c>
      <c r="Y25" s="87">
        <f t="shared" si="16"/>
        <v>0</v>
      </c>
      <c r="Z25" s="87">
        <f t="shared" si="17"/>
        <v>0</v>
      </c>
    </row>
    <row r="26" spans="1:26" ht="15">
      <c r="A26" s="121">
        <f t="shared" si="3"/>
      </c>
      <c r="B26" s="74"/>
      <c r="C26" s="75"/>
      <c r="D26" s="75"/>
      <c r="E26" s="76"/>
      <c r="F26" s="77">
        <f t="shared" si="4"/>
      </c>
      <c r="G26" s="76"/>
      <c r="H26" s="78">
        <f t="shared" si="0"/>
      </c>
      <c r="I26" s="123">
        <f t="shared" si="5"/>
      </c>
      <c r="J26" s="79"/>
      <c r="K26" s="80">
        <f t="shared" si="1"/>
      </c>
      <c r="L26" s="83"/>
      <c r="M26" s="81">
        <f t="shared" si="2"/>
      </c>
      <c r="N26" s="121">
        <f t="shared" si="6"/>
      </c>
      <c r="O26" s="124">
        <f t="shared" si="18"/>
      </c>
      <c r="P26" s="125">
        <f t="shared" si="7"/>
      </c>
      <c r="Q26" s="125">
        <f t="shared" si="8"/>
        <v>40632</v>
      </c>
      <c r="R26" s="124">
        <f t="shared" si="9"/>
      </c>
      <c r="S26" s="40">
        <f t="shared" si="10"/>
      </c>
      <c r="T26" s="41">
        <f t="shared" si="11"/>
      </c>
      <c r="U26" s="87">
        <f t="shared" si="12"/>
        <v>0</v>
      </c>
      <c r="V26" s="87">
        <f t="shared" si="13"/>
        <v>0</v>
      </c>
      <c r="W26" s="87">
        <f t="shared" si="14"/>
        <v>0</v>
      </c>
      <c r="X26" s="87">
        <f t="shared" si="15"/>
        <v>0</v>
      </c>
      <c r="Y26" s="87">
        <f t="shared" si="16"/>
        <v>0</v>
      </c>
      <c r="Z26" s="87">
        <f t="shared" si="17"/>
        <v>0</v>
      </c>
    </row>
    <row r="27" spans="1:26" ht="15">
      <c r="A27" s="121">
        <f t="shared" si="3"/>
      </c>
      <c r="B27" s="74"/>
      <c r="C27" s="75"/>
      <c r="D27" s="75"/>
      <c r="E27" s="76"/>
      <c r="F27" s="77">
        <f t="shared" si="4"/>
      </c>
      <c r="G27" s="76"/>
      <c r="H27" s="78">
        <f t="shared" si="0"/>
      </c>
      <c r="I27" s="123">
        <f t="shared" si="5"/>
      </c>
      <c r="J27" s="79"/>
      <c r="K27" s="80">
        <f t="shared" si="1"/>
      </c>
      <c r="L27" s="83"/>
      <c r="M27" s="81">
        <f t="shared" si="2"/>
      </c>
      <c r="N27" s="121">
        <f t="shared" si="6"/>
      </c>
      <c r="O27" s="124">
        <f t="shared" si="18"/>
      </c>
      <c r="P27" s="125">
        <f t="shared" si="7"/>
      </c>
      <c r="Q27" s="125">
        <f t="shared" si="8"/>
        <v>40632</v>
      </c>
      <c r="R27" s="124">
        <f t="shared" si="9"/>
      </c>
      <c r="S27" s="40">
        <f t="shared" si="10"/>
      </c>
      <c r="T27" s="41">
        <f t="shared" si="11"/>
      </c>
      <c r="U27" s="87">
        <f t="shared" si="12"/>
        <v>0</v>
      </c>
      <c r="V27" s="87">
        <f t="shared" si="13"/>
        <v>0</v>
      </c>
      <c r="W27" s="87">
        <f t="shared" si="14"/>
        <v>0</v>
      </c>
      <c r="X27" s="87">
        <f t="shared" si="15"/>
        <v>0</v>
      </c>
      <c r="Y27" s="87">
        <f t="shared" si="16"/>
        <v>0</v>
      </c>
      <c r="Z27" s="87">
        <f t="shared" si="17"/>
        <v>0</v>
      </c>
    </row>
    <row r="28" spans="1:26" ht="15">
      <c r="A28" s="121">
        <f t="shared" si="3"/>
      </c>
      <c r="B28" s="74"/>
      <c r="C28" s="75"/>
      <c r="D28" s="75"/>
      <c r="E28" s="76"/>
      <c r="F28" s="77">
        <f t="shared" si="4"/>
      </c>
      <c r="G28" s="76"/>
      <c r="H28" s="78">
        <f t="shared" si="0"/>
      </c>
      <c r="I28" s="123">
        <f t="shared" si="5"/>
      </c>
      <c r="J28" s="79"/>
      <c r="K28" s="80">
        <f t="shared" si="1"/>
      </c>
      <c r="L28" s="83"/>
      <c r="M28" s="81">
        <f t="shared" si="2"/>
      </c>
      <c r="N28" s="121">
        <f t="shared" si="6"/>
      </c>
      <c r="O28" s="124">
        <f t="shared" si="18"/>
      </c>
      <c r="P28" s="125">
        <f t="shared" si="7"/>
      </c>
      <c r="Q28" s="125">
        <f t="shared" si="8"/>
        <v>40632</v>
      </c>
      <c r="R28" s="124">
        <f t="shared" si="9"/>
      </c>
      <c r="S28" s="40">
        <f t="shared" si="10"/>
      </c>
      <c r="T28" s="41">
        <f t="shared" si="11"/>
      </c>
      <c r="U28" s="87">
        <f t="shared" si="12"/>
        <v>0</v>
      </c>
      <c r="V28" s="87">
        <f t="shared" si="13"/>
        <v>0</v>
      </c>
      <c r="W28" s="87">
        <f t="shared" si="14"/>
        <v>0</v>
      </c>
      <c r="X28" s="87">
        <f t="shared" si="15"/>
        <v>0</v>
      </c>
      <c r="Y28" s="87">
        <f t="shared" si="16"/>
        <v>0</v>
      </c>
      <c r="Z28" s="87">
        <f t="shared" si="17"/>
        <v>0</v>
      </c>
    </row>
    <row r="29" spans="1:26" ht="15">
      <c r="A29" s="121">
        <f t="shared" si="3"/>
      </c>
      <c r="B29" s="74"/>
      <c r="C29" s="75"/>
      <c r="D29" s="75"/>
      <c r="E29" s="76"/>
      <c r="F29" s="77">
        <f t="shared" si="4"/>
      </c>
      <c r="G29" s="76"/>
      <c r="H29" s="78">
        <f t="shared" si="0"/>
      </c>
      <c r="I29" s="123">
        <f t="shared" si="5"/>
      </c>
      <c r="J29" s="79"/>
      <c r="K29" s="80">
        <f t="shared" si="1"/>
      </c>
      <c r="L29" s="83"/>
      <c r="M29" s="81">
        <f t="shared" si="2"/>
      </c>
      <c r="N29" s="121">
        <f t="shared" si="6"/>
      </c>
      <c r="O29" s="124">
        <f t="shared" si="18"/>
      </c>
      <c r="P29" s="125">
        <f t="shared" si="7"/>
      </c>
      <c r="Q29" s="125">
        <f t="shared" si="8"/>
        <v>40632</v>
      </c>
      <c r="R29" s="124">
        <f t="shared" si="9"/>
      </c>
      <c r="S29" s="40">
        <f t="shared" si="10"/>
      </c>
      <c r="T29" s="41">
        <f t="shared" si="11"/>
      </c>
      <c r="U29" s="87">
        <f t="shared" si="12"/>
        <v>0</v>
      </c>
      <c r="V29" s="87">
        <f t="shared" si="13"/>
        <v>0</v>
      </c>
      <c r="W29" s="87">
        <f t="shared" si="14"/>
        <v>0</v>
      </c>
      <c r="X29" s="87">
        <f t="shared" si="15"/>
        <v>0</v>
      </c>
      <c r="Y29" s="87">
        <f t="shared" si="16"/>
        <v>0</v>
      </c>
      <c r="Z29" s="87">
        <f t="shared" si="17"/>
        <v>0</v>
      </c>
    </row>
    <row r="30" spans="1:26" ht="15">
      <c r="A30" s="121">
        <f t="shared" si="3"/>
      </c>
      <c r="B30" s="74"/>
      <c r="C30" s="75"/>
      <c r="D30" s="75"/>
      <c r="E30" s="76"/>
      <c r="F30" s="77">
        <f t="shared" si="4"/>
      </c>
      <c r="G30" s="76"/>
      <c r="H30" s="78">
        <f t="shared" si="0"/>
      </c>
      <c r="I30" s="123">
        <f t="shared" si="5"/>
      </c>
      <c r="J30" s="79"/>
      <c r="K30" s="80">
        <f t="shared" si="1"/>
      </c>
      <c r="L30" s="83"/>
      <c r="M30" s="81">
        <f t="shared" si="2"/>
      </c>
      <c r="N30" s="121">
        <f t="shared" si="6"/>
      </c>
      <c r="O30" s="124">
        <f t="shared" si="18"/>
      </c>
      <c r="P30" s="125">
        <f t="shared" si="7"/>
      </c>
      <c r="Q30" s="125">
        <f t="shared" si="8"/>
        <v>40632</v>
      </c>
      <c r="R30" s="124">
        <f t="shared" si="9"/>
      </c>
      <c r="S30" s="40">
        <f t="shared" si="10"/>
      </c>
      <c r="T30" s="41">
        <f t="shared" si="11"/>
      </c>
      <c r="U30" s="87">
        <f t="shared" si="12"/>
        <v>0</v>
      </c>
      <c r="V30" s="87">
        <f t="shared" si="13"/>
        <v>0</v>
      </c>
      <c r="W30" s="87">
        <f t="shared" si="14"/>
        <v>0</v>
      </c>
      <c r="X30" s="87">
        <f t="shared" si="15"/>
        <v>0</v>
      </c>
      <c r="Y30" s="87">
        <f t="shared" si="16"/>
        <v>0</v>
      </c>
      <c r="Z30" s="87">
        <f t="shared" si="17"/>
        <v>0</v>
      </c>
    </row>
    <row r="31" spans="1:26" ht="7.5" customHeight="1">
      <c r="A31" s="32"/>
      <c r="B31" s="33"/>
      <c r="C31" s="33"/>
      <c r="D31" s="33"/>
      <c r="E31" s="33"/>
      <c r="F31" s="43"/>
      <c r="G31" s="43"/>
      <c r="H31" s="43"/>
      <c r="I31" s="33"/>
      <c r="J31" s="33"/>
      <c r="K31" s="33"/>
      <c r="L31" s="33"/>
      <c r="M31" s="33"/>
      <c r="N31" s="33"/>
      <c r="O31" s="33"/>
      <c r="P31" s="34"/>
      <c r="Q31" s="34"/>
      <c r="R31" s="36"/>
      <c r="S31" s="44">
        <f>IF(H31="","",((YEAR(H31)-YEAR(F31))*12+MONTH(H31)-MONTH(F31))+(((DAY(H31)-DAY(F31)))/30))</f>
      </c>
      <c r="T31" s="44"/>
      <c r="U31" s="26"/>
      <c r="V31" s="26"/>
      <c r="W31" s="26"/>
      <c r="X31" s="88"/>
      <c r="Y31" s="26"/>
      <c r="Z31" s="26"/>
    </row>
    <row r="32" spans="1:20" ht="15.75" hidden="1" thickBot="1">
      <c r="A32" s="42"/>
      <c r="B32" s="43"/>
      <c r="C32" s="43"/>
      <c r="D32" s="43"/>
      <c r="E32" s="43"/>
      <c r="F32" s="45"/>
      <c r="G32" s="45"/>
      <c r="H32" s="45"/>
      <c r="I32" s="67"/>
      <c r="J32" s="33"/>
      <c r="K32" s="33"/>
      <c r="L32" s="33"/>
      <c r="M32" s="33"/>
      <c r="N32" s="33"/>
      <c r="O32" s="33"/>
      <c r="P32" s="34"/>
      <c r="Q32" s="34"/>
      <c r="R32" s="36"/>
      <c r="S32" s="44"/>
      <c r="T32" s="44"/>
    </row>
    <row r="33" spans="1:20" ht="15.75" hidden="1" thickBot="1">
      <c r="A33" s="42"/>
      <c r="B33" s="43"/>
      <c r="C33" s="43"/>
      <c r="D33" s="43"/>
      <c r="E33" s="43"/>
      <c r="F33" s="43"/>
      <c r="G33" s="43"/>
      <c r="H33" s="43"/>
      <c r="I33" s="33"/>
      <c r="J33" s="33"/>
      <c r="K33" s="33"/>
      <c r="L33" s="197" t="s">
        <v>15</v>
      </c>
      <c r="M33" s="198"/>
      <c r="N33" s="199"/>
      <c r="O33" s="68">
        <f>SUM(O14:O30)</f>
        <v>0</v>
      </c>
      <c r="P33" s="69"/>
      <c r="Q33" s="69"/>
      <c r="R33" s="68">
        <f>SUM(R14:R30)</f>
        <v>0</v>
      </c>
      <c r="S33" s="47"/>
      <c r="T33" s="47"/>
    </row>
    <row r="34" spans="1:20" ht="20.25" customHeight="1" hidden="1" thickBot="1">
      <c r="A34" s="42"/>
      <c r="B34" s="48"/>
      <c r="C34" s="49" t="s">
        <v>37</v>
      </c>
      <c r="D34" s="49"/>
      <c r="E34" s="50" t="s">
        <v>38</v>
      </c>
      <c r="F34" s="51"/>
      <c r="G34" s="50" t="s">
        <v>36</v>
      </c>
      <c r="H34" s="51"/>
      <c r="I34" s="70" t="s">
        <v>39</v>
      </c>
      <c r="J34" s="33"/>
      <c r="K34" s="33"/>
      <c r="L34" s="33"/>
      <c r="M34" s="33"/>
      <c r="N34" s="33"/>
      <c r="O34" s="33"/>
      <c r="P34" s="34"/>
      <c r="Q34" s="34"/>
      <c r="R34" s="36"/>
      <c r="S34" s="52"/>
      <c r="T34" s="52"/>
    </row>
    <row r="35" spans="1:20" ht="15" customHeight="1" hidden="1" thickBot="1">
      <c r="A35" s="42"/>
      <c r="B35" s="53" t="s">
        <v>42</v>
      </c>
      <c r="C35" s="46">
        <f>C37-C36</f>
        <v>0</v>
      </c>
      <c r="D35" s="46"/>
      <c r="E35" s="54"/>
      <c r="F35" s="55"/>
      <c r="G35" s="56"/>
      <c r="H35" s="55"/>
      <c r="I35" s="71"/>
      <c r="J35" s="33"/>
      <c r="K35" s="33"/>
      <c r="L35" s="33"/>
      <c r="M35" s="33"/>
      <c r="N35" s="33"/>
      <c r="O35" s="33"/>
      <c r="P35" s="34"/>
      <c r="Q35" s="34"/>
      <c r="R35" s="36"/>
      <c r="S35" s="52"/>
      <c r="T35" s="52"/>
    </row>
    <row r="36" spans="1:18" ht="15" customHeight="1" hidden="1" thickBot="1">
      <c r="A36" s="42"/>
      <c r="B36" s="53" t="s">
        <v>35</v>
      </c>
      <c r="C36" s="46">
        <f>SUM(R14:R30)</f>
        <v>0</v>
      </c>
      <c r="D36" s="46"/>
      <c r="E36" s="57">
        <f>INT(C36/12)</f>
        <v>0</v>
      </c>
      <c r="F36" s="58"/>
      <c r="G36" s="59">
        <f>INT(MOD(C36,12))</f>
        <v>0</v>
      </c>
      <c r="H36" s="58"/>
      <c r="I36" s="72">
        <f>(C36*30)-((E36*360)+(G36*30))</f>
        <v>0</v>
      </c>
      <c r="J36" s="33"/>
      <c r="K36" s="33"/>
      <c r="L36" s="33"/>
      <c r="M36" s="196"/>
      <c r="N36" s="196"/>
      <c r="O36" s="196"/>
      <c r="P36" s="196"/>
      <c r="Q36" s="73"/>
      <c r="R36" s="36"/>
    </row>
    <row r="37" spans="1:20" ht="15" customHeight="1" hidden="1" thickBot="1">
      <c r="A37" s="42"/>
      <c r="B37" s="53" t="s">
        <v>40</v>
      </c>
      <c r="C37" s="46">
        <f>SUM(O14:O30)</f>
        <v>0</v>
      </c>
      <c r="D37" s="46"/>
      <c r="E37" s="57">
        <f>INT(C37/12)</f>
        <v>0</v>
      </c>
      <c r="F37" s="58"/>
      <c r="G37" s="59">
        <f>INT(MOD(C37,12))</f>
        <v>0</v>
      </c>
      <c r="H37" s="58"/>
      <c r="I37" s="72">
        <f>(C37*30)-((E37*360)+(G37*30))</f>
        <v>0</v>
      </c>
      <c r="J37" s="33"/>
      <c r="K37" s="33"/>
      <c r="L37" s="33"/>
      <c r="M37" s="33"/>
      <c r="N37" s="33"/>
      <c r="O37" s="33"/>
      <c r="P37" s="34"/>
      <c r="Q37" s="34"/>
      <c r="R37" s="36"/>
      <c r="S37" s="60"/>
      <c r="T37" s="60"/>
    </row>
    <row r="38" spans="1:20" ht="15" hidden="1">
      <c r="A38" s="42"/>
      <c r="B38" s="61"/>
      <c r="C38" s="43"/>
      <c r="D38" s="43"/>
      <c r="E38" s="43"/>
      <c r="F38" s="43"/>
      <c r="G38" s="43"/>
      <c r="H38" s="43"/>
      <c r="I38" s="33"/>
      <c r="J38" s="33"/>
      <c r="K38" s="33"/>
      <c r="L38" s="33"/>
      <c r="M38" s="33"/>
      <c r="N38" s="33"/>
      <c r="O38" s="33"/>
      <c r="P38" s="34"/>
      <c r="Q38" s="34"/>
      <c r="R38" s="36"/>
      <c r="S38" s="60"/>
      <c r="T38" s="60"/>
    </row>
    <row r="39" spans="1:20" ht="18" hidden="1">
      <c r="A39" s="42"/>
      <c r="B39" s="62" t="str">
        <f>IF(O33&gt;=48,"Eligible",IF(R33&gt;24,"Titularisation ultérieure","Non éligible"))</f>
        <v>Non éligible</v>
      </c>
      <c r="C39" s="43"/>
      <c r="D39" s="43"/>
      <c r="E39" s="43"/>
      <c r="F39" s="43" t="s">
        <v>19</v>
      </c>
      <c r="G39" s="43"/>
      <c r="H39" s="43"/>
      <c r="I39" s="33"/>
      <c r="J39" s="33"/>
      <c r="K39" s="33"/>
      <c r="L39" s="33"/>
      <c r="M39" s="33"/>
      <c r="N39" s="33"/>
      <c r="O39" s="33"/>
      <c r="P39" s="34"/>
      <c r="Q39" s="34"/>
      <c r="R39" s="36"/>
      <c r="S39" s="60"/>
      <c r="T39" s="60"/>
    </row>
    <row r="40" spans="1:20" ht="13.5" customHeight="1">
      <c r="A40" s="209" t="s">
        <v>136</v>
      </c>
      <c r="B40" s="210"/>
      <c r="C40" s="211"/>
      <c r="D40" s="92"/>
      <c r="E40" s="27"/>
      <c r="F40" s="28"/>
      <c r="G40" s="27"/>
      <c r="H40" s="43"/>
      <c r="I40" s="33"/>
      <c r="J40" s="33"/>
      <c r="K40" s="33"/>
      <c r="L40" s="33"/>
      <c r="M40" s="33"/>
      <c r="N40" s="33"/>
      <c r="O40" s="33"/>
      <c r="P40" s="34"/>
      <c r="Q40" s="34"/>
      <c r="R40" s="36"/>
      <c r="S40" s="60"/>
      <c r="T40" s="60"/>
    </row>
    <row r="41" spans="1:20" ht="15">
      <c r="A41" s="126" t="s">
        <v>153</v>
      </c>
      <c r="B41" s="161">
        <f>$E$37</f>
        <v>0</v>
      </c>
      <c r="C41" s="162" t="s">
        <v>137</v>
      </c>
      <c r="D41" s="66"/>
      <c r="E41" s="63"/>
      <c r="F41" s="33"/>
      <c r="G41" s="63"/>
      <c r="H41" s="43"/>
      <c r="I41" s="33"/>
      <c r="J41" s="33"/>
      <c r="K41" s="33"/>
      <c r="L41" s="33"/>
      <c r="M41" s="33"/>
      <c r="N41" s="33"/>
      <c r="O41" s="33"/>
      <c r="P41" s="34"/>
      <c r="Q41" s="34"/>
      <c r="R41" s="36"/>
      <c r="S41" s="60"/>
      <c r="T41" s="60"/>
    </row>
    <row r="42" spans="1:18" ht="15">
      <c r="A42" s="127"/>
      <c r="B42" s="163">
        <f>$G$37</f>
        <v>0</v>
      </c>
      <c r="C42" s="162" t="s">
        <v>138</v>
      </c>
      <c r="D42" s="66"/>
      <c r="E42" s="179" t="s">
        <v>194</v>
      </c>
      <c r="F42" s="180"/>
      <c r="G42" s="180"/>
      <c r="H42" s="180"/>
      <c r="I42" s="180"/>
      <c r="J42" s="180"/>
      <c r="K42" s="180"/>
      <c r="L42" s="180"/>
      <c r="M42" s="180"/>
      <c r="N42" s="180"/>
      <c r="O42" s="180"/>
      <c r="P42" s="180"/>
      <c r="Q42" s="180"/>
      <c r="R42" s="181"/>
    </row>
    <row r="43" spans="1:18" ht="15">
      <c r="A43" s="127"/>
      <c r="B43" s="164">
        <f>$I$37</f>
        <v>0</v>
      </c>
      <c r="C43" s="162" t="s">
        <v>139</v>
      </c>
      <c r="D43" s="66"/>
      <c r="E43" s="182"/>
      <c r="F43" s="183"/>
      <c r="G43" s="183"/>
      <c r="H43" s="183"/>
      <c r="I43" s="183"/>
      <c r="J43" s="183"/>
      <c r="K43" s="183"/>
      <c r="L43" s="183"/>
      <c r="M43" s="183"/>
      <c r="N43" s="183"/>
      <c r="O43" s="183"/>
      <c r="P43" s="183"/>
      <c r="Q43" s="183"/>
      <c r="R43" s="184"/>
    </row>
    <row r="44" spans="1:18" ht="29.25" customHeight="1">
      <c r="A44" s="207" t="s">
        <v>140</v>
      </c>
      <c r="B44" s="208"/>
      <c r="C44" s="119" t="str">
        <f>IF(C37=0,"?",C37/12)</f>
        <v>?</v>
      </c>
      <c r="D44" s="66"/>
      <c r="E44" s="190" t="s">
        <v>195</v>
      </c>
      <c r="F44" s="191"/>
      <c r="G44" s="191"/>
      <c r="H44" s="191"/>
      <c r="I44" s="191"/>
      <c r="J44" s="191"/>
      <c r="K44" s="191"/>
      <c r="L44" s="191"/>
      <c r="M44" s="191"/>
      <c r="N44" s="191"/>
      <c r="O44" s="191"/>
      <c r="P44" s="191"/>
      <c r="Q44" s="191"/>
      <c r="R44" s="192"/>
    </row>
    <row r="45" spans="1:18" ht="7.5" customHeight="1">
      <c r="A45" s="113"/>
      <c r="B45" s="21"/>
      <c r="C45" s="115"/>
      <c r="D45" s="20"/>
      <c r="E45" s="190"/>
      <c r="F45" s="191"/>
      <c r="G45" s="191"/>
      <c r="H45" s="191"/>
      <c r="I45" s="191"/>
      <c r="J45" s="191"/>
      <c r="K45" s="191"/>
      <c r="L45" s="191"/>
      <c r="M45" s="191"/>
      <c r="N45" s="191"/>
      <c r="O45" s="191"/>
      <c r="P45" s="191"/>
      <c r="Q45" s="191"/>
      <c r="R45" s="192"/>
    </row>
    <row r="46" spans="1:18" ht="28.5" customHeight="1">
      <c r="A46" s="207" t="s">
        <v>141</v>
      </c>
      <c r="B46" s="208"/>
      <c r="C46" s="120" t="str">
        <f>IF(C37=0,"?",IF(C44&gt;=4,"OUI","NON"))</f>
        <v>?</v>
      </c>
      <c r="D46" s="22"/>
      <c r="E46" s="190"/>
      <c r="F46" s="191"/>
      <c r="G46" s="191"/>
      <c r="H46" s="191"/>
      <c r="I46" s="191"/>
      <c r="J46" s="191"/>
      <c r="K46" s="191"/>
      <c r="L46" s="191"/>
      <c r="M46" s="191"/>
      <c r="N46" s="191"/>
      <c r="O46" s="191"/>
      <c r="P46" s="191"/>
      <c r="Q46" s="191"/>
      <c r="R46" s="192"/>
    </row>
    <row r="47" spans="1:18" ht="7.5" customHeight="1">
      <c r="A47" s="116"/>
      <c r="B47" s="23"/>
      <c r="C47" s="114"/>
      <c r="D47" s="23"/>
      <c r="E47" s="190"/>
      <c r="F47" s="191"/>
      <c r="G47" s="191"/>
      <c r="H47" s="191"/>
      <c r="I47" s="191"/>
      <c r="J47" s="191"/>
      <c r="K47" s="191"/>
      <c r="L47" s="191"/>
      <c r="M47" s="191"/>
      <c r="N47" s="191"/>
      <c r="O47" s="191"/>
      <c r="P47" s="191"/>
      <c r="Q47" s="191"/>
      <c r="R47" s="192"/>
    </row>
    <row r="48" spans="1:18" ht="42" customHeight="1">
      <c r="A48" s="205" t="str">
        <f>IF(C46="OUI","","L'agent remplit-il les conditions de  2 ans entre le 31/03/2007 et le 30/03/2011 pour accéder aux dispositifs de titularisation ultérieure -Attention il faudra vérifier les 2 années d'ancienneté à la date de cloture des inscriptions")</f>
        <v>L'agent remplit-il les conditions de  2 ans entre le 31/03/2007 et le 30/03/2011 pour accéder aux dispositifs de titularisation ultérieure -Attention il faudra vérifier les 2 années d'ancienneté à la date de cloture des inscriptions</v>
      </c>
      <c r="B48" s="206"/>
      <c r="C48" s="120" t="str">
        <f>IF(C37=0,"?",IF(C46="OUI","",IF(C36&gt;=24,"OUI","NON")))</f>
        <v>?</v>
      </c>
      <c r="D48" s="23"/>
      <c r="E48" s="190"/>
      <c r="F48" s="191"/>
      <c r="G48" s="191"/>
      <c r="H48" s="191"/>
      <c r="I48" s="191"/>
      <c r="J48" s="191"/>
      <c r="K48" s="191"/>
      <c r="L48" s="191"/>
      <c r="M48" s="191"/>
      <c r="N48" s="191"/>
      <c r="O48" s="191"/>
      <c r="P48" s="191"/>
      <c r="Q48" s="191"/>
      <c r="R48" s="192"/>
    </row>
    <row r="49" spans="1:18" ht="7.5" customHeight="1">
      <c r="A49" s="117"/>
      <c r="B49" s="118"/>
      <c r="C49" s="128"/>
      <c r="D49" s="146"/>
      <c r="E49" s="193"/>
      <c r="F49" s="194"/>
      <c r="G49" s="194"/>
      <c r="H49" s="194"/>
      <c r="I49" s="194"/>
      <c r="J49" s="194"/>
      <c r="K49" s="194"/>
      <c r="L49" s="194"/>
      <c r="M49" s="194"/>
      <c r="N49" s="194"/>
      <c r="O49" s="194"/>
      <c r="P49" s="194"/>
      <c r="Q49" s="194"/>
      <c r="R49" s="195"/>
    </row>
    <row r="50" ht="15">
      <c r="L50" s="84"/>
    </row>
    <row r="54" ht="26.25" customHeight="1"/>
  </sheetData>
  <sheetProtection password="C960" sheet="1" formatCells="0" formatColumns="0" formatRows="0" selectLockedCells="1" sort="0" autoFilter="0"/>
  <mergeCells count="21">
    <mergeCell ref="A48:B48"/>
    <mergeCell ref="A46:B46"/>
    <mergeCell ref="A44:B44"/>
    <mergeCell ref="A40:C40"/>
    <mergeCell ref="B2:R2"/>
    <mergeCell ref="E44:R49"/>
    <mergeCell ref="M36:P36"/>
    <mergeCell ref="L33:N33"/>
    <mergeCell ref="B5:C5"/>
    <mergeCell ref="B6:C6"/>
    <mergeCell ref="E10:R11"/>
    <mergeCell ref="B7:C7"/>
    <mergeCell ref="B8:C8"/>
    <mergeCell ref="E5:R9"/>
    <mergeCell ref="U12:W12"/>
    <mergeCell ref="X12:Z12"/>
    <mergeCell ref="E42:R43"/>
    <mergeCell ref="B9:C9"/>
    <mergeCell ref="B10:C10"/>
    <mergeCell ref="B11:C11"/>
    <mergeCell ref="S13:T13"/>
  </mergeCells>
  <conditionalFormatting sqref="M14 M16:M30">
    <cfRule type="cellIs" priority="6" dxfId="7" operator="equal" stopIfTrue="1">
      <formula>#DIV/0!</formula>
    </cfRule>
  </conditionalFormatting>
  <conditionalFormatting sqref="L15:M15">
    <cfRule type="expression" priority="7" dxfId="5" stopIfTrue="1">
      <formula>M15="non"</formula>
    </cfRule>
  </conditionalFormatting>
  <conditionalFormatting sqref="J15 C15:D15">
    <cfRule type="expression" priority="8" dxfId="5" stopIfTrue="1">
      <formula>E15="non"</formula>
    </cfRule>
  </conditionalFormatting>
  <conditionalFormatting sqref="C46:D46 C48:D48">
    <cfRule type="cellIs" priority="4" dxfId="2" operator="equal" stopIfTrue="1">
      <formula>"NON"</formula>
    </cfRule>
    <cfRule type="cellIs" priority="5" dxfId="3" operator="equal" stopIfTrue="1">
      <formula>"OUI"</formula>
    </cfRule>
  </conditionalFormatting>
  <conditionalFormatting sqref="C44">
    <cfRule type="cellIs" priority="3" dxfId="2" operator="lessThan" stopIfTrue="1">
      <formula>4</formula>
    </cfRule>
  </conditionalFormatting>
  <conditionalFormatting sqref="A48">
    <cfRule type="notContainsText" priority="1" dxfId="1" operator="notContains" text="agent">
      <formula>ISERROR(SEARCH("agent",A48))</formula>
    </cfRule>
    <cfRule type="containsText" priority="2" dxfId="0" operator="containsText" text="&quot;&quot;">
      <formula>NOT(ISERROR(SEARCH("""""",A48)))</formula>
    </cfRule>
  </conditionalFormatting>
  <dataValidations count="3">
    <dataValidation type="list" allowBlank="1" showInputMessage="1" showErrorMessage="1" sqref="B14:B30">
      <formula1>MotifRecrutement</formula1>
    </dataValidation>
    <dataValidation type="list" allowBlank="1" showInputMessage="1" showErrorMessage="1" sqref="J14:J30">
      <formula1>ChoixGrades</formula1>
    </dataValidation>
    <dataValidation type="list" allowBlank="1" showInputMessage="1" showErrorMessage="1" sqref="C14:C30">
      <formula1>Catégories</formula1>
    </dataValidation>
  </dataValidations>
  <printOptions horizontalCentered="1" verticalCentered="1"/>
  <pageMargins left="0" right="0" top="0" bottom="0" header="0" footer="0"/>
  <pageSetup horizontalDpi="600" verticalDpi="600" orientation="landscape" paperSize="9" scale="83" r:id="rId3"/>
  <legacyDrawing r:id="rId2"/>
</worksheet>
</file>

<file path=xl/worksheets/sheet4.xml><?xml version="1.0" encoding="utf-8"?>
<worksheet xmlns="http://schemas.openxmlformats.org/spreadsheetml/2006/main" xmlns:r="http://schemas.openxmlformats.org/officeDocument/2006/relationships">
  <dimension ref="A1:O56"/>
  <sheetViews>
    <sheetView zoomScalePageLayoutView="0" workbookViewId="0" topLeftCell="A1">
      <selection activeCell="E22" sqref="E22"/>
    </sheetView>
  </sheetViews>
  <sheetFormatPr defaultColWidth="11.421875" defaultRowHeight="12.75"/>
  <cols>
    <col min="1" max="1" width="67.8515625" style="0" customWidth="1"/>
    <col min="3" max="11" width="5.8515625" style="0" customWidth="1"/>
    <col min="12" max="12" width="16.421875" style="0" customWidth="1"/>
  </cols>
  <sheetData>
    <row r="1" spans="1:15" ht="15">
      <c r="A1" s="7" t="s">
        <v>45</v>
      </c>
      <c r="O1" s="18" t="s">
        <v>128</v>
      </c>
    </row>
    <row r="2" spans="1:15" ht="15">
      <c r="A2" s="8" t="s">
        <v>46</v>
      </c>
      <c r="O2" s="19" t="s">
        <v>73</v>
      </c>
    </row>
    <row r="3" spans="1:15" ht="15">
      <c r="A3" s="8" t="s">
        <v>182</v>
      </c>
      <c r="O3" s="19" t="s">
        <v>74</v>
      </c>
    </row>
    <row r="4" spans="1:15" ht="15">
      <c r="A4" s="8" t="s">
        <v>47</v>
      </c>
      <c r="O4" s="19" t="s">
        <v>75</v>
      </c>
    </row>
    <row r="5" spans="1:15" ht="15">
      <c r="A5" s="8" t="s">
        <v>48</v>
      </c>
      <c r="O5" s="19" t="s">
        <v>76</v>
      </c>
    </row>
    <row r="6" spans="1:15" ht="15">
      <c r="A6" s="8" t="s">
        <v>49</v>
      </c>
      <c r="O6" s="19" t="s">
        <v>77</v>
      </c>
    </row>
    <row r="7" spans="1:15" ht="15">
      <c r="A7" s="8" t="s">
        <v>50</v>
      </c>
      <c r="O7" s="19" t="s">
        <v>78</v>
      </c>
    </row>
    <row r="8" spans="1:15" ht="15">
      <c r="A8" s="8" t="s">
        <v>51</v>
      </c>
      <c r="O8" s="19" t="s">
        <v>79</v>
      </c>
    </row>
    <row r="9" spans="1:15" ht="15.75" thickBot="1">
      <c r="A9" s="3" t="s">
        <v>43</v>
      </c>
      <c r="O9" s="19" t="s">
        <v>80</v>
      </c>
    </row>
    <row r="10" ht="15">
      <c r="O10" s="19" t="s">
        <v>81</v>
      </c>
    </row>
    <row r="11" ht="15">
      <c r="O11" s="19" t="s">
        <v>82</v>
      </c>
    </row>
    <row r="12" ht="15">
      <c r="O12" s="19" t="s">
        <v>83</v>
      </c>
    </row>
    <row r="13" ht="15.75" thickBot="1">
      <c r="O13" s="19" t="s">
        <v>84</v>
      </c>
    </row>
    <row r="14" spans="1:15" ht="15">
      <c r="A14" s="1" t="s">
        <v>2</v>
      </c>
      <c r="B14">
        <v>35</v>
      </c>
      <c r="L14" t="s">
        <v>9</v>
      </c>
      <c r="M14" s="4">
        <v>38442</v>
      </c>
      <c r="O14" s="19" t="s">
        <v>85</v>
      </c>
    </row>
    <row r="15" spans="1:15" ht="15">
      <c r="A15" s="2" t="s">
        <v>3</v>
      </c>
      <c r="B15">
        <v>16</v>
      </c>
      <c r="L15" t="s">
        <v>10</v>
      </c>
      <c r="M15" s="4">
        <v>40632</v>
      </c>
      <c r="O15" s="19" t="s">
        <v>86</v>
      </c>
    </row>
    <row r="16" spans="1:15" ht="15.75" thickBot="1">
      <c r="A16" s="3" t="s">
        <v>4</v>
      </c>
      <c r="B16">
        <v>20</v>
      </c>
      <c r="L16" t="s">
        <v>14</v>
      </c>
      <c r="M16" s="4">
        <v>39172</v>
      </c>
      <c r="O16" s="19" t="s">
        <v>87</v>
      </c>
    </row>
    <row r="17" ht="15">
      <c r="O17" s="19" t="s">
        <v>88</v>
      </c>
    </row>
    <row r="18" ht="15">
      <c r="O18" s="19" t="s">
        <v>89</v>
      </c>
    </row>
    <row r="19" ht="15">
      <c r="O19" s="19" t="s">
        <v>90</v>
      </c>
    </row>
    <row r="20" ht="15">
      <c r="O20" s="19" t="s">
        <v>91</v>
      </c>
    </row>
    <row r="21" spans="1:15" ht="15.75" thickBot="1">
      <c r="A21" t="s">
        <v>5</v>
      </c>
      <c r="O21" s="19" t="s">
        <v>92</v>
      </c>
    </row>
    <row r="22" spans="1:15" ht="15">
      <c r="A22" s="1" t="s">
        <v>6</v>
      </c>
      <c r="O22" s="19" t="s">
        <v>93</v>
      </c>
    </row>
    <row r="23" spans="1:15" ht="15">
      <c r="A23" s="2" t="s">
        <v>7</v>
      </c>
      <c r="O23" s="19" t="s">
        <v>94</v>
      </c>
    </row>
    <row r="24" spans="1:15" ht="15.75" thickBot="1">
      <c r="A24" s="3" t="s">
        <v>8</v>
      </c>
      <c r="O24" s="19" t="s">
        <v>95</v>
      </c>
    </row>
    <row r="25" ht="15">
      <c r="O25" s="19" t="s">
        <v>96</v>
      </c>
    </row>
    <row r="26" ht="15.75" thickBot="1">
      <c r="O26" s="19" t="s">
        <v>97</v>
      </c>
    </row>
    <row r="27" spans="1:15" ht="15">
      <c r="A27" s="1" t="s">
        <v>151</v>
      </c>
      <c r="O27" s="19" t="s">
        <v>98</v>
      </c>
    </row>
    <row r="28" spans="1:15" ht="15">
      <c r="A28" s="2" t="s">
        <v>152</v>
      </c>
      <c r="O28" s="19" t="s">
        <v>99</v>
      </c>
    </row>
    <row r="29" spans="1:15" ht="15.75" thickBot="1">
      <c r="A29" s="3" t="s">
        <v>41</v>
      </c>
      <c r="O29" s="19" t="s">
        <v>100</v>
      </c>
    </row>
    <row r="30" ht="15">
      <c r="O30" s="19" t="s">
        <v>101</v>
      </c>
    </row>
    <row r="31" ht="15">
      <c r="O31" s="19" t="s">
        <v>102</v>
      </c>
    </row>
    <row r="32" ht="15">
      <c r="O32" s="19" t="s">
        <v>103</v>
      </c>
    </row>
    <row r="33" ht="15">
      <c r="O33" s="19" t="s">
        <v>104</v>
      </c>
    </row>
    <row r="34" ht="15">
      <c r="O34" s="19" t="s">
        <v>105</v>
      </c>
    </row>
    <row r="35" ht="15">
      <c r="O35" s="19" t="s">
        <v>106</v>
      </c>
    </row>
    <row r="36" ht="15">
      <c r="O36" s="19" t="s">
        <v>107</v>
      </c>
    </row>
    <row r="37" ht="15">
      <c r="O37" s="19" t="s">
        <v>108</v>
      </c>
    </row>
    <row r="38" ht="15">
      <c r="O38" s="19" t="s">
        <v>109</v>
      </c>
    </row>
    <row r="39" ht="15">
      <c r="O39" s="19" t="s">
        <v>110</v>
      </c>
    </row>
    <row r="40" ht="15">
      <c r="O40" s="19" t="s">
        <v>111</v>
      </c>
    </row>
    <row r="41" ht="15">
      <c r="O41" s="19" t="s">
        <v>112</v>
      </c>
    </row>
    <row r="42" ht="15">
      <c r="O42" s="19" t="s">
        <v>113</v>
      </c>
    </row>
    <row r="43" ht="15">
      <c r="O43" s="19" t="s">
        <v>114</v>
      </c>
    </row>
    <row r="44" ht="15">
      <c r="O44" s="19" t="s">
        <v>115</v>
      </c>
    </row>
    <row r="45" ht="15">
      <c r="O45" s="19" t="s">
        <v>116</v>
      </c>
    </row>
    <row r="46" ht="15">
      <c r="O46" s="19" t="s">
        <v>117</v>
      </c>
    </row>
    <row r="47" ht="15">
      <c r="O47" s="19" t="s">
        <v>118</v>
      </c>
    </row>
    <row r="48" ht="15">
      <c r="O48" s="19" t="s">
        <v>119</v>
      </c>
    </row>
    <row r="49" ht="15">
      <c r="O49" s="19" t="s">
        <v>120</v>
      </c>
    </row>
    <row r="50" ht="15">
      <c r="O50" s="19" t="s">
        <v>121</v>
      </c>
    </row>
    <row r="51" ht="15">
      <c r="O51" s="19" t="s">
        <v>122</v>
      </c>
    </row>
    <row r="52" ht="15">
      <c r="O52" s="19" t="s">
        <v>123</v>
      </c>
    </row>
    <row r="53" ht="15">
      <c r="O53" s="19" t="s">
        <v>124</v>
      </c>
    </row>
    <row r="54" ht="15">
      <c r="O54" s="19" t="s">
        <v>125</v>
      </c>
    </row>
    <row r="55" ht="15">
      <c r="O55" s="19" t="s">
        <v>126</v>
      </c>
    </row>
    <row r="56" ht="15">
      <c r="O56" s="19" t="s">
        <v>127</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CDG69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Anne-Lise Bonhomme</dc:creator>
  <cp:keywords/>
  <dc:description/>
  <cp:lastModifiedBy>Séverine</cp:lastModifiedBy>
  <cp:lastPrinted>2012-11-16T10:48:43Z</cp:lastPrinted>
  <dcterms:created xsi:type="dcterms:W3CDTF">2012-07-10T07:39:19Z</dcterms:created>
  <dcterms:modified xsi:type="dcterms:W3CDTF">2012-11-29T15:04:31Z</dcterms:modified>
  <cp:category/>
  <cp:version/>
  <cp:contentType/>
  <cp:contentStatus/>
</cp:coreProperties>
</file>